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comments1.xml" ContentType="application/vnd.openxmlformats-officedocument.spreadsheetml.comments+xml"/>
  <Override PartName="/xl/drawings/drawing6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C:\Users\capel\OneDrive\Modellbahn Anlage\"/>
    </mc:Choice>
  </mc:AlternateContent>
  <xr:revisionPtr revIDLastSave="65" documentId="114_{D3CEB5D6-8608-4C62-AC26-6DA232386C12}" xr6:coauthVersionLast="45" xr6:coauthVersionMax="45" xr10:uidLastSave="{6B1AEFAB-7043-4799-9A82-0E84B2C11C21}"/>
  <bookViews>
    <workbookView xWindow="-108" yWindow="-108" windowWidth="23256" windowHeight="12576" firstSheet="42" activeTab="60" xr2:uid="{00000000-000D-0000-FFFF-FFFF00000000}"/>
  </bookViews>
  <sheets>
    <sheet name="Übersicht" sheetId="4" r:id="rId1"/>
    <sheet name="Adressen" sheetId="82" r:id="rId2"/>
    <sheet name="01" sheetId="55" r:id="rId3"/>
    <sheet name="02" sheetId="56" r:id="rId4"/>
    <sheet name="03" sheetId="57" r:id="rId5"/>
    <sheet name="04" sheetId="58" r:id="rId6"/>
    <sheet name="05" sheetId="25" r:id="rId7"/>
    <sheet name="06" sheetId="24" r:id="rId8"/>
    <sheet name="07" sheetId="23" r:id="rId9"/>
    <sheet name="08" sheetId="22" r:id="rId10"/>
    <sheet name="09" sheetId="59" r:id="rId11"/>
    <sheet name="10" sheetId="88" r:id="rId12"/>
    <sheet name="11" sheetId="27" r:id="rId13"/>
    <sheet name="12" sheetId="26" r:id="rId14"/>
    <sheet name="13" sheetId="6" r:id="rId15"/>
    <sheet name="14" sheetId="7" r:id="rId16"/>
    <sheet name="15" sheetId="8" r:id="rId17"/>
    <sheet name="16" sheetId="9" r:id="rId18"/>
    <sheet name="17" sheetId="10" r:id="rId19"/>
    <sheet name="18" sheetId="11" r:id="rId20"/>
    <sheet name="19" sheetId="12" r:id="rId21"/>
    <sheet name="20" sheetId="13" r:id="rId22"/>
    <sheet name="21" sheetId="14" r:id="rId23"/>
    <sheet name="22" sheetId="15" r:id="rId24"/>
    <sheet name="23" sheetId="16" r:id="rId25"/>
    <sheet name="24" sheetId="17" r:id="rId26"/>
    <sheet name="25" sheetId="41" r:id="rId27"/>
    <sheet name="26" sheetId="40" r:id="rId28"/>
    <sheet name="27" sheetId="39" r:id="rId29"/>
    <sheet name="29" sheetId="38" r:id="rId30"/>
    <sheet name="31" sheetId="51" r:id="rId31"/>
    <sheet name="32" sheetId="52" r:id="rId32"/>
    <sheet name="33" sheetId="53" r:id="rId33"/>
    <sheet name="34" sheetId="54" r:id="rId34"/>
    <sheet name="35" sheetId="45" r:id="rId35"/>
    <sheet name="36" sheetId="44" r:id="rId36"/>
    <sheet name="37" sheetId="43" r:id="rId37"/>
    <sheet name="38" sheetId="42" r:id="rId38"/>
    <sheet name="39" sheetId="49" r:id="rId39"/>
    <sheet name="40" sheetId="48" r:id="rId40"/>
    <sheet name="41" sheetId="47" r:id="rId41"/>
    <sheet name="42" sheetId="46" r:id="rId42"/>
    <sheet name="43" sheetId="60" r:id="rId43"/>
    <sheet name="45" sheetId="61" r:id="rId44"/>
    <sheet name="46" sheetId="62" r:id="rId45"/>
    <sheet name="50" sheetId="63" r:id="rId46"/>
    <sheet name="65" sheetId="65" r:id="rId47"/>
    <sheet name="66" sheetId="67" r:id="rId48"/>
    <sheet name="67" sheetId="68" r:id="rId49"/>
    <sheet name="68" sheetId="69" r:id="rId50"/>
    <sheet name="69" sheetId="66" r:id="rId51"/>
    <sheet name="70" sheetId="70" r:id="rId52"/>
    <sheet name="71" sheetId="71" r:id="rId53"/>
    <sheet name="72" sheetId="72" r:id="rId54"/>
    <sheet name="73" sheetId="73" r:id="rId55"/>
    <sheet name="74" sheetId="74" r:id="rId56"/>
    <sheet name="75" sheetId="75" r:id="rId57"/>
    <sheet name="76" sheetId="76" r:id="rId58"/>
    <sheet name="81 - 84" sheetId="81" r:id="rId59"/>
    <sheet name="85 - 88" sheetId="84" r:id="rId60"/>
    <sheet name="100-116" sheetId="83" r:id="rId61"/>
    <sheet name="Sound" sheetId="87" r:id="rId62"/>
    <sheet name="67800" sheetId="5" r:id="rId63"/>
    <sheet name="67810" sheetId="50" r:id="rId64"/>
    <sheet name="Q Mode" sheetId="85" r:id="rId65"/>
  </sheets>
  <definedNames>
    <definedName name="_xlnm.Print_Titles" localSheetId="60">'100-116'!$1:$4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" i="88" l="1"/>
  <c r="H21" i="88"/>
  <c r="E1" i="88"/>
  <c r="F1" i="59"/>
  <c r="F1" i="60"/>
  <c r="F90" i="83"/>
  <c r="F75" i="83"/>
  <c r="H21" i="46"/>
  <c r="H21" i="47"/>
  <c r="H21" i="48"/>
  <c r="H21" i="49"/>
  <c r="H21" i="42"/>
  <c r="H21" i="43"/>
  <c r="H21" i="44"/>
  <c r="H21" i="45"/>
  <c r="H21" i="38"/>
  <c r="H21" i="39"/>
  <c r="H21" i="40"/>
  <c r="H21" i="41"/>
  <c r="H21" i="17"/>
  <c r="H21" i="16"/>
  <c r="H21" i="15"/>
  <c r="H21" i="14"/>
  <c r="H21" i="13"/>
  <c r="H21" i="12"/>
  <c r="H21" i="11"/>
  <c r="H21" i="10"/>
  <c r="H21" i="9"/>
  <c r="H21" i="8"/>
  <c r="H21" i="7"/>
  <c r="H21" i="6"/>
  <c r="H21" i="26"/>
  <c r="H21" i="27"/>
  <c r="H21" i="22"/>
  <c r="H21" i="23"/>
  <c r="H21" i="24"/>
  <c r="H21" i="25"/>
  <c r="H19" i="55"/>
  <c r="H19" i="56"/>
  <c r="H19" i="57"/>
  <c r="H19" i="58"/>
  <c r="H19" i="51"/>
  <c r="H19" i="52"/>
  <c r="H19" i="53"/>
  <c r="H19" i="54"/>
  <c r="H19" i="59"/>
  <c r="H19" i="60"/>
  <c r="H19" i="61"/>
  <c r="H19" i="62"/>
  <c r="E8" i="63"/>
  <c r="E14" i="65"/>
  <c r="E14" i="67"/>
  <c r="E14" i="68"/>
  <c r="E14" i="69"/>
  <c r="E16" i="66"/>
  <c r="E16" i="70"/>
  <c r="E16" i="71"/>
  <c r="E16" i="72"/>
  <c r="E16" i="73"/>
  <c r="E16" i="74"/>
  <c r="E16" i="75"/>
  <c r="E16" i="76"/>
  <c r="F8" i="83"/>
  <c r="E19" i="87"/>
  <c r="F10" i="87"/>
  <c r="F11" i="87"/>
  <c r="E11" i="87"/>
  <c r="E12" i="87"/>
  <c r="E13" i="87"/>
  <c r="E14" i="87"/>
  <c r="E15" i="87"/>
  <c r="E16" i="87"/>
  <c r="E17" i="87"/>
  <c r="E18" i="87"/>
  <c r="E7" i="87"/>
  <c r="E8" i="87"/>
  <c r="E9" i="87"/>
  <c r="E10" i="87"/>
  <c r="F12" i="87"/>
  <c r="F13" i="87"/>
  <c r="F14" i="87"/>
  <c r="F15" i="87"/>
  <c r="F16" i="87"/>
  <c r="F17" i="87"/>
  <c r="F18" i="87"/>
  <c r="F9" i="87"/>
  <c r="D1" i="87"/>
  <c r="F8" i="87"/>
  <c r="F7" i="87"/>
  <c r="F10" i="83"/>
  <c r="E12" i="83"/>
  <c r="C1" i="84"/>
  <c r="C1" i="81"/>
  <c r="D1" i="83"/>
  <c r="F45" i="83"/>
  <c r="F30" i="83"/>
  <c r="F241" i="83"/>
  <c r="F226" i="83"/>
  <c r="F211" i="83"/>
  <c r="F196" i="83"/>
  <c r="F181" i="83"/>
  <c r="F166" i="83"/>
  <c r="F151" i="83"/>
  <c r="F136" i="83"/>
  <c r="F121" i="83"/>
  <c r="F106" i="83"/>
  <c r="F91" i="83"/>
  <c r="F76" i="83"/>
  <c r="F61" i="83"/>
  <c r="F46" i="83"/>
  <c r="F31" i="83"/>
  <c r="F16" i="83"/>
  <c r="F195" i="83"/>
  <c r="F240" i="83"/>
  <c r="F225" i="83"/>
  <c r="F210" i="83"/>
  <c r="F180" i="83"/>
  <c r="F165" i="83"/>
  <c r="F150" i="83"/>
  <c r="F135" i="83"/>
  <c r="F120" i="83"/>
  <c r="F105" i="83"/>
  <c r="C1" i="65"/>
  <c r="B8" i="81"/>
  <c r="B8" i="84"/>
  <c r="B14" i="84"/>
  <c r="B12" i="84"/>
  <c r="B10" i="84"/>
  <c r="B12" i="81"/>
  <c r="B14" i="81"/>
  <c r="B10" i="81"/>
  <c r="B1" i="84"/>
  <c r="E13" i="84"/>
  <c r="E11" i="84"/>
  <c r="E9" i="84"/>
  <c r="E30" i="83"/>
  <c r="E14" i="83"/>
  <c r="F60" i="83"/>
  <c r="F14" i="83"/>
  <c r="E240" i="83"/>
  <c r="E225" i="83"/>
  <c r="E210" i="83"/>
  <c r="E195" i="83"/>
  <c r="E180" i="83"/>
  <c r="E165" i="83"/>
  <c r="E150" i="83"/>
  <c r="E135" i="83"/>
  <c r="E120" i="83"/>
  <c r="E105" i="83"/>
  <c r="E90" i="83"/>
  <c r="E75" i="83"/>
  <c r="E60" i="83"/>
  <c r="E45" i="83"/>
  <c r="B1" i="83"/>
  <c r="E13" i="81"/>
  <c r="E11" i="81"/>
  <c r="E9" i="81"/>
  <c r="B1" i="81"/>
  <c r="E18" i="69"/>
  <c r="C1" i="72"/>
  <c r="C1" i="69"/>
  <c r="C1" i="68"/>
  <c r="F1" i="38"/>
  <c r="F1" i="39"/>
  <c r="F1" i="40"/>
  <c r="F1" i="41"/>
  <c r="F1" i="16"/>
  <c r="F1" i="15"/>
  <c r="F1" i="14"/>
  <c r="E24" i="76"/>
  <c r="E23" i="76"/>
  <c r="E22" i="76"/>
  <c r="E21" i="76"/>
  <c r="E20" i="76"/>
  <c r="E19" i="76"/>
  <c r="E18" i="76"/>
  <c r="D15" i="76"/>
  <c r="E6" i="76"/>
  <c r="C1" i="76"/>
  <c r="B1" i="76"/>
  <c r="E24" i="75"/>
  <c r="E23" i="75"/>
  <c r="E22" i="75"/>
  <c r="E21" i="75"/>
  <c r="E20" i="75"/>
  <c r="E19" i="75"/>
  <c r="E18" i="75"/>
  <c r="D15" i="75"/>
  <c r="E6" i="75"/>
  <c r="C1" i="75"/>
  <c r="B1" i="75"/>
  <c r="E24" i="74"/>
  <c r="E23" i="74"/>
  <c r="E22" i="74"/>
  <c r="E21" i="74"/>
  <c r="E20" i="74"/>
  <c r="E19" i="74"/>
  <c r="E18" i="74"/>
  <c r="D15" i="74"/>
  <c r="E6" i="74"/>
  <c r="C1" i="74"/>
  <c r="B1" i="74"/>
  <c r="E24" i="73"/>
  <c r="E23" i="73"/>
  <c r="E22" i="73"/>
  <c r="E21" i="73"/>
  <c r="E20" i="73"/>
  <c r="E19" i="73"/>
  <c r="E18" i="73"/>
  <c r="D15" i="73"/>
  <c r="E6" i="73"/>
  <c r="C1" i="73"/>
  <c r="B1" i="73"/>
  <c r="E24" i="72"/>
  <c r="E23" i="72"/>
  <c r="E22" i="72"/>
  <c r="E21" i="72"/>
  <c r="E20" i="72"/>
  <c r="E19" i="72"/>
  <c r="E18" i="72"/>
  <c r="D15" i="72"/>
  <c r="E6" i="72"/>
  <c r="B1" i="72"/>
  <c r="E24" i="71"/>
  <c r="E23" i="71"/>
  <c r="E22" i="71"/>
  <c r="E21" i="71"/>
  <c r="E20" i="71"/>
  <c r="E19" i="71"/>
  <c r="E18" i="71"/>
  <c r="D15" i="71"/>
  <c r="E6" i="71"/>
  <c r="C1" i="71"/>
  <c r="B1" i="71"/>
  <c r="E24" i="70"/>
  <c r="E23" i="70"/>
  <c r="E22" i="70"/>
  <c r="E21" i="70"/>
  <c r="E20" i="70"/>
  <c r="E19" i="70"/>
  <c r="E18" i="70"/>
  <c r="D15" i="70"/>
  <c r="E7" i="65"/>
  <c r="E7" i="70"/>
  <c r="E6" i="70"/>
  <c r="C1" i="70"/>
  <c r="B1" i="70"/>
  <c r="E24" i="66"/>
  <c r="E23" i="66"/>
  <c r="E22" i="66"/>
  <c r="E21" i="66"/>
  <c r="E20" i="66"/>
  <c r="E19" i="66"/>
  <c r="E18" i="66"/>
  <c r="D15" i="66"/>
  <c r="E6" i="66"/>
  <c r="C1" i="66"/>
  <c r="B1" i="66"/>
  <c r="E22" i="69"/>
  <c r="E21" i="69"/>
  <c r="E20" i="69"/>
  <c r="E19" i="69"/>
  <c r="E17" i="69"/>
  <c r="E16" i="69"/>
  <c r="D13" i="69"/>
  <c r="B1" i="69"/>
  <c r="E22" i="68"/>
  <c r="E21" i="68"/>
  <c r="E20" i="68"/>
  <c r="E19" i="68"/>
  <c r="E18" i="68"/>
  <c r="E17" i="68"/>
  <c r="E16" i="68"/>
  <c r="D13" i="68"/>
  <c r="B1" i="68"/>
  <c r="E22" i="67"/>
  <c r="E21" i="67"/>
  <c r="E20" i="67"/>
  <c r="E19" i="67"/>
  <c r="E18" i="67"/>
  <c r="E17" i="67"/>
  <c r="E16" i="67"/>
  <c r="D13" i="67"/>
  <c r="C1" i="67"/>
  <c r="B1" i="67"/>
  <c r="E7" i="74"/>
  <c r="B1" i="65"/>
  <c r="E13" i="63"/>
  <c r="C1" i="63"/>
  <c r="H20" i="62"/>
  <c r="H18" i="62"/>
  <c r="F1" i="62"/>
  <c r="E1" i="62"/>
  <c r="H20" i="61"/>
  <c r="H18" i="61"/>
  <c r="F1" i="61"/>
  <c r="E1" i="61"/>
  <c r="H20" i="60"/>
  <c r="H18" i="60"/>
  <c r="F1" i="46"/>
  <c r="E1" i="46"/>
  <c r="F1" i="47"/>
  <c r="E1" i="47"/>
  <c r="F1" i="48"/>
  <c r="E1" i="48"/>
  <c r="F1" i="49"/>
  <c r="E1" i="49"/>
  <c r="F1" i="42"/>
  <c r="E1" i="42"/>
  <c r="F1" i="43"/>
  <c r="E1" i="43"/>
  <c r="F1" i="44"/>
  <c r="E1" i="44"/>
  <c r="F1" i="45"/>
  <c r="E1" i="45"/>
  <c r="F1" i="54"/>
  <c r="E1" i="54"/>
  <c r="F1" i="53"/>
  <c r="E1" i="53"/>
  <c r="F1" i="52"/>
  <c r="E1" i="52"/>
  <c r="F1" i="51"/>
  <c r="E1" i="38"/>
  <c r="E1" i="39"/>
  <c r="E1" i="40"/>
  <c r="E1" i="41"/>
  <c r="F1" i="17"/>
  <c r="E1" i="17"/>
  <c r="E1" i="16"/>
  <c r="E1" i="15"/>
  <c r="E1" i="14"/>
  <c r="F1" i="13"/>
  <c r="E1" i="13"/>
  <c r="F1" i="12"/>
  <c r="E1" i="12"/>
  <c r="F1" i="11"/>
  <c r="E1" i="11"/>
  <c r="F1" i="10"/>
  <c r="E1" i="10"/>
  <c r="F1" i="9"/>
  <c r="E1" i="9"/>
  <c r="F1" i="8"/>
  <c r="E1" i="8"/>
  <c r="F1" i="7"/>
  <c r="E1" i="7"/>
  <c r="F1" i="6"/>
  <c r="E1" i="6"/>
  <c r="F1" i="26"/>
  <c r="E1" i="26"/>
  <c r="F1" i="27"/>
  <c r="E1" i="27"/>
  <c r="F1" i="22"/>
  <c r="E1" i="22"/>
  <c r="F1" i="23"/>
  <c r="E1" i="23"/>
  <c r="F1" i="24"/>
  <c r="E1" i="24"/>
  <c r="F1" i="25"/>
  <c r="E1" i="25"/>
  <c r="F1" i="58"/>
  <c r="E1" i="58"/>
  <c r="F1" i="57"/>
  <c r="E1" i="57"/>
  <c r="F1" i="56"/>
  <c r="E1" i="56"/>
  <c r="F1" i="55"/>
  <c r="E1" i="55"/>
  <c r="E7" i="66"/>
  <c r="E7" i="73"/>
  <c r="E7" i="67"/>
  <c r="E7" i="68"/>
  <c r="E7" i="69"/>
  <c r="E7" i="72"/>
  <c r="E7" i="76"/>
  <c r="E7" i="71"/>
  <c r="E7" i="7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Office Steffen</author>
  </authors>
  <commentList>
    <comment ref="E120" authorId="0" shapeId="0" xr:uid="{9E0C8D10-A41C-47AE-86F6-50CE298ADC67}">
      <text>
        <r>
          <rPr>
            <b/>
            <sz val="9"/>
            <color indexed="81"/>
            <rFont val="Segoe UI"/>
            <family val="2"/>
          </rPr>
          <t>Office Steffen:</t>
        </r>
        <r>
          <rPr>
            <sz val="9"/>
            <color indexed="81"/>
            <rFont val="Segoe UI"/>
            <family val="2"/>
          </rPr>
          <t xml:space="preserve">
Adresse 108 wird durch 
vorhergehende Adresse bestimmt</t>
        </r>
      </text>
    </comment>
  </commentList>
</comments>
</file>

<file path=xl/sharedStrings.xml><?xml version="1.0" encoding="utf-8"?>
<sst xmlns="http://schemas.openxmlformats.org/spreadsheetml/2006/main" count="3445" uniqueCount="369">
  <si>
    <t>Anlagenteil 1/2</t>
  </si>
  <si>
    <t>Anlagenteil 3</t>
  </si>
  <si>
    <t>Anlagenteil 4</t>
  </si>
  <si>
    <t>Anlagenteil 5</t>
  </si>
  <si>
    <t>Decoder</t>
  </si>
  <si>
    <t>Adresse</t>
  </si>
  <si>
    <t>Schaltelement</t>
  </si>
  <si>
    <t>Decoder 10</t>
  </si>
  <si>
    <t>Decoder 06</t>
  </si>
  <si>
    <t>Lau Weiche 06</t>
  </si>
  <si>
    <t>ü</t>
  </si>
  <si>
    <t>Decoder 04</t>
  </si>
  <si>
    <t>Lau Weiche 05</t>
  </si>
  <si>
    <t>Decoder 01</t>
  </si>
  <si>
    <t>Lau Weiche 01</t>
  </si>
  <si>
    <t>67800</t>
  </si>
  <si>
    <t>Lau Weiche 07</t>
  </si>
  <si>
    <t>67810</t>
  </si>
  <si>
    <t>Lau Weiche 02</t>
  </si>
  <si>
    <t>Lau DKW 08</t>
  </si>
  <si>
    <t>Lau Signal B</t>
  </si>
  <si>
    <t>Lau Weiche 03</t>
  </si>
  <si>
    <t>24</t>
  </si>
  <si>
    <t>Lau DKW 09</t>
  </si>
  <si>
    <t>Lau Signal C</t>
  </si>
  <si>
    <t>Lau Weiche 04</t>
  </si>
  <si>
    <t>Decoder 11</t>
  </si>
  <si>
    <t>Decoder 07</t>
  </si>
  <si>
    <t>Lau Weiche 10</t>
  </si>
  <si>
    <t>Decoder 02</t>
  </si>
  <si>
    <t>Lau Weiche 11</t>
  </si>
  <si>
    <t>27</t>
  </si>
  <si>
    <t>Hei Weiche 07</t>
  </si>
  <si>
    <t>28</t>
  </si>
  <si>
    <t>Hei Weiche 08</t>
  </si>
  <si>
    <t>Decoder 12</t>
  </si>
  <si>
    <t>Bel. BW</t>
  </si>
  <si>
    <t>Decoder 08</t>
  </si>
  <si>
    <t>Hei Weiche 10</t>
  </si>
  <si>
    <t>Decoder 05</t>
  </si>
  <si>
    <t>Hei Weiche 06</t>
  </si>
  <si>
    <t>Decoder 03</t>
  </si>
  <si>
    <t>Gei Weiche 01</t>
  </si>
  <si>
    <t>Multi Decoder</t>
  </si>
  <si>
    <t xml:space="preserve">Bel. Schuppen </t>
  </si>
  <si>
    <t>Hei Weiche 02</t>
  </si>
  <si>
    <t>Gei Weiche 02</t>
  </si>
  <si>
    <t>Hei Weiche 09</t>
  </si>
  <si>
    <t>Alt Weiche 02</t>
  </si>
  <si>
    <t>Gei Weiche 03</t>
  </si>
  <si>
    <t>Bel. Grube</t>
  </si>
  <si>
    <t>Hei Weiche 01</t>
  </si>
  <si>
    <t>Alt Weiche 03</t>
  </si>
  <si>
    <t>Lau Weiche 12</t>
  </si>
  <si>
    <t>Decoder 09</t>
  </si>
  <si>
    <t>Hei Weiche 05</t>
  </si>
  <si>
    <t>Decoder 15</t>
  </si>
  <si>
    <t>Bahnsteigbel. dev.</t>
  </si>
  <si>
    <t>Lau Weiche 13</t>
  </si>
  <si>
    <t>Hei Weiche 04</t>
  </si>
  <si>
    <t>ZA1-16</t>
  </si>
  <si>
    <t>Bel. Ladestaße dev.</t>
  </si>
  <si>
    <t>Lau Weiche 14</t>
  </si>
  <si>
    <t>Hei Weiche 11</t>
  </si>
  <si>
    <t>Licht</t>
  </si>
  <si>
    <t xml:space="preserve">Ladekran </t>
  </si>
  <si>
    <t>Hei Weiche 03</t>
  </si>
  <si>
    <t>Schuppentor 1</t>
  </si>
  <si>
    <t>Digital Servo</t>
  </si>
  <si>
    <t>50</t>
  </si>
  <si>
    <t>Alt Weiche 01</t>
  </si>
  <si>
    <t>Schuppentor 2</t>
  </si>
  <si>
    <t>Wasserkran</t>
  </si>
  <si>
    <t>Kohlekran</t>
  </si>
  <si>
    <t>Virtuell</t>
  </si>
  <si>
    <t>Hei Signal A</t>
  </si>
  <si>
    <t>Decoder 13</t>
  </si>
  <si>
    <t>Lau Sig G (RA 12)</t>
  </si>
  <si>
    <t>Hei Signal B</t>
  </si>
  <si>
    <t>SA-DEC-4</t>
  </si>
  <si>
    <t xml:space="preserve">Margon Produktion </t>
  </si>
  <si>
    <t>Hei Signal C</t>
  </si>
  <si>
    <t>Margon OG + DG</t>
  </si>
  <si>
    <t>Hei Signal D</t>
  </si>
  <si>
    <t>Decoder 14</t>
  </si>
  <si>
    <t>Bahnsteigbel.</t>
  </si>
  <si>
    <t>Straßenbeleuchtung</t>
  </si>
  <si>
    <t>Häuser Bhf.</t>
  </si>
  <si>
    <t>Zubehöradressen</t>
  </si>
  <si>
    <t>Decoder
Nr.</t>
  </si>
  <si>
    <t>fortlaufende
Adresse</t>
  </si>
  <si>
    <t>…</t>
  </si>
  <si>
    <t>Übersicht</t>
  </si>
  <si>
    <t>Uhlenbrock</t>
  </si>
  <si>
    <t>Servodecoder</t>
  </si>
  <si>
    <t>CV Servo 1</t>
  </si>
  <si>
    <t>CV Servo 2</t>
  </si>
  <si>
    <t>CV Servo 3</t>
  </si>
  <si>
    <t>CV Servo 4</t>
  </si>
  <si>
    <t>Beschreibung</t>
  </si>
  <si>
    <t>Wertebereich</t>
  </si>
  <si>
    <t>Wert ab Werk</t>
  </si>
  <si>
    <t>Wert eingestelt</t>
  </si>
  <si>
    <t>1. Adresse High-Byte</t>
  </si>
  <si>
    <t>0-8</t>
  </si>
  <si>
    <t>1. Adresse Low-Byte</t>
  </si>
  <si>
    <t>0-255</t>
  </si>
  <si>
    <t>Halteposition "rote" Adresse 1</t>
  </si>
  <si>
    <t>0-127</t>
  </si>
  <si>
    <t>Halteposition "grün" Adresse 1</t>
  </si>
  <si>
    <t>Stellzeit</t>
  </si>
  <si>
    <t>Relais Schaltzeitpunkt "rot"</t>
  </si>
  <si>
    <t>0-2</t>
  </si>
  <si>
    <t>Relaisschaltzeitpunkt "grün"</t>
  </si>
  <si>
    <t>2. Adresse High-Byte</t>
  </si>
  <si>
    <t>2. Adresse Low-Byte</t>
  </si>
  <si>
    <t>Halteposition "rote" Adresse 2</t>
  </si>
  <si>
    <t>Halteposition "grün" Adresse 2</t>
  </si>
  <si>
    <t>Softwareversion</t>
  </si>
  <si>
    <t>-</t>
  </si>
  <si>
    <t>Herstellerkennung</t>
  </si>
  <si>
    <t>Decoder Konfiguration</t>
  </si>
  <si>
    <t>0-15</t>
  </si>
  <si>
    <t>CV Swevo 4</t>
  </si>
  <si>
    <t>Wippausschlag Stellung "rot"</t>
  </si>
  <si>
    <t>Wippkonstante Stellung "rot"</t>
  </si>
  <si>
    <t>Wippausschlag Stellung "grün"</t>
  </si>
  <si>
    <t>Wippkonstante Stellung "grün"</t>
  </si>
  <si>
    <t xml:space="preserve"> </t>
  </si>
  <si>
    <t>DigitalServo</t>
  </si>
  <si>
    <t>Servo</t>
  </si>
  <si>
    <t>Kurze Lokadresse</t>
  </si>
  <si>
    <t>0 … 127</t>
  </si>
  <si>
    <t>Programmierschutz</t>
  </si>
  <si>
    <t>2 … 255</t>
  </si>
  <si>
    <t>Programmierschutz (Indexzahl)</t>
  </si>
  <si>
    <t>192 … 231</t>
  </si>
  <si>
    <t>0 … 255</t>
  </si>
  <si>
    <t>2. Adresse</t>
  </si>
  <si>
    <t>Konfiguration für Lokadresse</t>
  </si>
  <si>
    <t>Index-Register</t>
  </si>
  <si>
    <t>0 … 4</t>
  </si>
  <si>
    <t>Offset-Register</t>
  </si>
  <si>
    <t>0 … 63</t>
  </si>
  <si>
    <t>Page-Register</t>
  </si>
  <si>
    <t>0, 4</t>
  </si>
  <si>
    <t>Betriebsart und Digitalformat</t>
  </si>
  <si>
    <t>Drehgeschwindigkeit</t>
  </si>
  <si>
    <t>1 … 63</t>
  </si>
  <si>
    <t>Anfahrverzögerung</t>
  </si>
  <si>
    <t>Decoder Reset</t>
  </si>
  <si>
    <t>0, 1</t>
  </si>
  <si>
    <t>Halteposition 1</t>
  </si>
  <si>
    <t>Halteposition 2</t>
  </si>
  <si>
    <t>Halteposition 3</t>
  </si>
  <si>
    <t>Halteposition 4</t>
  </si>
  <si>
    <t>Loksonderfunktion High-Byte</t>
  </si>
  <si>
    <t>Loksonderfunktion Low-Byte</t>
  </si>
  <si>
    <t>Tams elektronik</t>
  </si>
  <si>
    <t>43-03116-01</t>
  </si>
  <si>
    <t>CV</t>
  </si>
  <si>
    <t>Wert eingestellt</t>
  </si>
  <si>
    <t>Decoderadresse</t>
  </si>
  <si>
    <t>Schalter 1</t>
  </si>
  <si>
    <t>On-Time Adresse "rot"</t>
  </si>
  <si>
    <t>Beleuchtung BW</t>
  </si>
  <si>
    <t>On-Time Adresse "grün"</t>
  </si>
  <si>
    <t>Reset</t>
  </si>
  <si>
    <t>beliebiger Wert</t>
  </si>
  <si>
    <t>RailCom-Kanal</t>
  </si>
  <si>
    <t>0 … 3</t>
  </si>
  <si>
    <t>RailCom ein/aus</t>
  </si>
  <si>
    <t>128, 136</t>
  </si>
  <si>
    <t>Schaltmodus</t>
  </si>
  <si>
    <t>0 … 15</t>
  </si>
  <si>
    <t>Betriebsmodus</t>
  </si>
  <si>
    <t>0 … 5</t>
  </si>
  <si>
    <t>Servoansteuerung</t>
  </si>
  <si>
    <t>Weichenantr. Endabschaltung</t>
  </si>
  <si>
    <t>Servo Nachlaufzeit</t>
  </si>
  <si>
    <t>Schalter 2</t>
  </si>
  <si>
    <t>Beleuchtung Lokschuppen</t>
  </si>
  <si>
    <t>Schalter 3</t>
  </si>
  <si>
    <t>Schalter 4</t>
  </si>
  <si>
    <t>Beleuchtung Untersuchungsgrube</t>
  </si>
  <si>
    <t>Servo 1</t>
  </si>
  <si>
    <t>linker Anschlag</t>
  </si>
  <si>
    <t>4 … 30</t>
  </si>
  <si>
    <t>linker Anschlag Feineinstell.</t>
  </si>
  <si>
    <t>0 … 99</t>
  </si>
  <si>
    <t>rechter Anschlag</t>
  </si>
  <si>
    <t>rechter Anschlag Feineinstell.</t>
  </si>
  <si>
    <t>Geschwindigkeit</t>
  </si>
  <si>
    <t>Geschwindigkeit Feineinstell.</t>
  </si>
  <si>
    <t>Servo 2</t>
  </si>
  <si>
    <t>Servo 3</t>
  </si>
  <si>
    <t>Servo 4</t>
  </si>
  <si>
    <t>Servo 5</t>
  </si>
  <si>
    <t>Servo 6</t>
  </si>
  <si>
    <t>Servo 7</t>
  </si>
  <si>
    <t>Servo 8</t>
  </si>
  <si>
    <t>LDT</t>
  </si>
  <si>
    <t>Littfinski Daten Technik</t>
  </si>
  <si>
    <t>Relais 1</t>
  </si>
  <si>
    <t>Adresse Relais 1</t>
  </si>
  <si>
    <t>Relais 2</t>
  </si>
  <si>
    <t>Adresse Relais 2</t>
  </si>
  <si>
    <t>Relais 3</t>
  </si>
  <si>
    <t>Adresse Relais 3</t>
  </si>
  <si>
    <t>Relais 4</t>
  </si>
  <si>
    <t>Adresse Relais 4</t>
  </si>
  <si>
    <t>Qdecoder</t>
  </si>
  <si>
    <t>Dimmfaktor d aus</t>
  </si>
  <si>
    <t>Dimmfaktor d ein</t>
  </si>
  <si>
    <t xml:space="preserve">Schaltverzögerung </t>
  </si>
  <si>
    <t>Aufblendzeit t r</t>
  </si>
  <si>
    <t>Abblendzeit t f</t>
  </si>
  <si>
    <t>An Zeit t an         (MSB)</t>
  </si>
  <si>
    <t xml:space="preserve">                          (LSB)</t>
  </si>
  <si>
    <t>Aus Zeit t aus   (MSB)</t>
  </si>
  <si>
    <t xml:space="preserve">                       (LSB</t>
  </si>
  <si>
    <t xml:space="preserve">Pulszahl </t>
  </si>
  <si>
    <t>Lichteffekt</t>
  </si>
  <si>
    <t>Lichtparameter</t>
  </si>
  <si>
    <t>Mode für Ausgang A1</t>
  </si>
  <si>
    <t>Schaltverzögerung</t>
  </si>
  <si>
    <t>Aufblendzeit</t>
  </si>
  <si>
    <t>Abblendzeit</t>
  </si>
  <si>
    <t>An Zeit          (MSB)</t>
  </si>
  <si>
    <t xml:space="preserve">                      (LSB)</t>
  </si>
  <si>
    <t>Aus Zeit         (MSB)</t>
  </si>
  <si>
    <t xml:space="preserve">                      (LSB</t>
  </si>
  <si>
    <t>Zubehöradresse A2 MSB</t>
  </si>
  <si>
    <t>Mode für Ausgang A2</t>
  </si>
  <si>
    <t>Zubehöradresse A3 MSB</t>
  </si>
  <si>
    <t>Mode für Ausgang A3</t>
  </si>
  <si>
    <t>Zubehöradresse A4 MSB</t>
  </si>
  <si>
    <t>Mode für Ausgang A4</t>
  </si>
  <si>
    <t>Zubehöradresse A5 MSB</t>
  </si>
  <si>
    <t>Mode für Ausgang A5</t>
  </si>
  <si>
    <t>Zubehöradresse A6 MSB</t>
  </si>
  <si>
    <t>Mode für Ausgang A6</t>
  </si>
  <si>
    <t>Zubehöradresse A7 MSB</t>
  </si>
  <si>
    <t>Mode für Ausgang A7</t>
  </si>
  <si>
    <t>Zubehöradresse A8 MSB</t>
  </si>
  <si>
    <t>Mode für Ausgang A8</t>
  </si>
  <si>
    <t>Zubehöradresse A9 MSB</t>
  </si>
  <si>
    <t>Mode für Ausgang A9</t>
  </si>
  <si>
    <t>Zubehöradresse A10 MSB</t>
  </si>
  <si>
    <t>Mode für Ausgang A10</t>
  </si>
  <si>
    <t>Zubehöradresse A11 MSB</t>
  </si>
  <si>
    <t>Mode für Ausgang A11</t>
  </si>
  <si>
    <t>Zubehöradresse A12 MSB</t>
  </si>
  <si>
    <t>Mode für Ausgang A12</t>
  </si>
  <si>
    <t>Zubehöradresse A13 MSB</t>
  </si>
  <si>
    <t>Mode für Ausgang A13</t>
  </si>
  <si>
    <t>Zubehöradresse A14 MSB</t>
  </si>
  <si>
    <t>Mode für Ausgang A14</t>
  </si>
  <si>
    <t>Zubehöradresse A15 MSB</t>
  </si>
  <si>
    <t>Mode für Ausgang A15</t>
  </si>
  <si>
    <t>LED (1)</t>
  </si>
  <si>
    <t>LED (2)</t>
  </si>
  <si>
    <t>LED Ruhe an (1)</t>
  </si>
  <si>
    <t>Blinklicht (1)</t>
  </si>
  <si>
    <t>Impulsbetrieb 1/4 s</t>
  </si>
  <si>
    <t>Impulsbetrieb 1/2 s</t>
  </si>
  <si>
    <t>Impulsbetrieb 1 s</t>
  </si>
  <si>
    <t>Impulsbetrieb 2 s</t>
  </si>
  <si>
    <t>Relaisbetrieb</t>
  </si>
  <si>
    <t xml:space="preserve">Dauerbetrieb </t>
  </si>
  <si>
    <t>Leuchtstoffröhre</t>
  </si>
  <si>
    <t>Leuchtstoffröhre dev.</t>
  </si>
  <si>
    <t>Kerze (LED)</t>
  </si>
  <si>
    <t>Kerze (Lampe)</t>
  </si>
  <si>
    <t>Gaslaterne (LED)</t>
  </si>
  <si>
    <t>Gaslaterne (Lampe)</t>
  </si>
  <si>
    <t>Fernseher S/W</t>
  </si>
  <si>
    <t>Farbfernseher (RGB)</t>
  </si>
  <si>
    <t>Lagerfeuer (LED)</t>
  </si>
  <si>
    <t>Lagerfeuer (Lampe)</t>
  </si>
  <si>
    <t>Schweißlicht (LED)</t>
  </si>
  <si>
    <t>Dampflampe (Lampe)</t>
  </si>
  <si>
    <t>Drehleuchte (LED)</t>
  </si>
  <si>
    <t xml:space="preserve">Zufallsblinken </t>
  </si>
  <si>
    <t xml:space="preserve">unregelmäßiges Blinken </t>
  </si>
  <si>
    <t xml:space="preserve">Foto-Blitzlicht </t>
  </si>
  <si>
    <t xml:space="preserve">Schweißer periodisch </t>
  </si>
  <si>
    <t xml:space="preserve">fliegende Funken </t>
  </si>
  <si>
    <t xml:space="preserve">WC Beleuchtung </t>
  </si>
  <si>
    <t>Leuchtturm (Lampe)</t>
  </si>
  <si>
    <t>Rundumleuchte (LED)</t>
  </si>
  <si>
    <t>Wechselblinker (2)</t>
  </si>
  <si>
    <t xml:space="preserve">Ladestraße </t>
  </si>
  <si>
    <t>Margon Aussenbel.</t>
  </si>
  <si>
    <t>Treppenhausbel.</t>
  </si>
  <si>
    <t>Wohnzimmerbel.</t>
  </si>
  <si>
    <t>Küchenbel.</t>
  </si>
  <si>
    <t>Hofbeleuchtung</t>
  </si>
  <si>
    <t>Wert
eingestellt</t>
  </si>
  <si>
    <t>QD117</t>
  </si>
  <si>
    <t>Zubehöradresse Nacht (MSB)</t>
  </si>
  <si>
    <t>Zubehöradresse Nacht (LSB)</t>
  </si>
  <si>
    <t>Haupt-Konfiguration</t>
  </si>
  <si>
    <t>Protokoll</t>
  </si>
  <si>
    <t>DCC</t>
  </si>
  <si>
    <t>Motorolla</t>
  </si>
  <si>
    <t>beide</t>
  </si>
  <si>
    <t>Hersteller</t>
  </si>
  <si>
    <t>LED (3)</t>
  </si>
  <si>
    <t>!</t>
  </si>
  <si>
    <t>Sound Modul</t>
  </si>
  <si>
    <t>Sound</t>
  </si>
  <si>
    <t>EasySound maxi</t>
  </si>
  <si>
    <t>Basisadresse</t>
  </si>
  <si>
    <t>E</t>
  </si>
  <si>
    <t>I</t>
  </si>
  <si>
    <t>R</t>
  </si>
  <si>
    <t>L</t>
  </si>
  <si>
    <t>g</t>
  </si>
  <si>
    <t>Kirchenglocken</t>
  </si>
  <si>
    <t>einmal. Sofortiger Abbruch möglich</t>
  </si>
  <si>
    <t>einmal. Kein Abbruch möglich</t>
  </si>
  <si>
    <t>endlos. Sofortiger Abbruch möglich</t>
  </si>
  <si>
    <t>endlos. Abbruch erst möglich, nachdem die</t>
  </si>
  <si>
    <t>Datei bis zum Ende abgespielt wurde</t>
  </si>
  <si>
    <t>Bahnschranke</t>
  </si>
  <si>
    <t>.wav</t>
  </si>
  <si>
    <t>Test</t>
  </si>
  <si>
    <t>Abbruch</t>
  </si>
  <si>
    <t>Richtung</t>
  </si>
  <si>
    <t>r</t>
  </si>
  <si>
    <t>---</t>
  </si>
  <si>
    <t>Wiedergabe</t>
  </si>
  <si>
    <t>43-09217</t>
  </si>
  <si>
    <t>Dateiname</t>
  </si>
  <si>
    <t>Lau Sig D (ge/gr)</t>
  </si>
  <si>
    <t xml:space="preserve">Qdecoder </t>
  </si>
  <si>
    <t>Tams</t>
  </si>
  <si>
    <t>Lenz</t>
  </si>
  <si>
    <t xml:space="preserve">Vissmann </t>
  </si>
  <si>
    <t xml:space="preserve">Kühn </t>
  </si>
  <si>
    <t>Lau Sig D (rot / gr)</t>
  </si>
  <si>
    <t>Signal (rot/gr/ge)</t>
  </si>
  <si>
    <t>Zubehöradresse A1 (MSB)</t>
  </si>
  <si>
    <t>Zubehöradresse A6 LSB</t>
  </si>
  <si>
    <t>Zubehöradresse A7 LSB</t>
  </si>
  <si>
    <t>Zubehöradresse A8 LSB</t>
  </si>
  <si>
    <t>Zubehöradresse A9 LSB</t>
  </si>
  <si>
    <t>Zubehöradresse A10 LSB</t>
  </si>
  <si>
    <t>Zubehöradresse A11 LSB</t>
  </si>
  <si>
    <t>Zubehöradresse A12 LSB</t>
  </si>
  <si>
    <t>Zubehöradresse A13 LSB</t>
  </si>
  <si>
    <t>Zubehöradresse A14 LSB</t>
  </si>
  <si>
    <t>Zubehöradresse A15 LSB</t>
  </si>
  <si>
    <t>Zubehöradresse A16 MSB</t>
  </si>
  <si>
    <t>Zubehöradresse A16 LSB</t>
  </si>
  <si>
    <t>Mode für Ausgang A16</t>
  </si>
  <si>
    <t>Zubehöradresse A1 (LSB)</t>
  </si>
  <si>
    <t>Zubehöradresse A2 LSB</t>
  </si>
  <si>
    <t>Zubehöradresse A3 LSB</t>
  </si>
  <si>
    <t>Zubehöradresse A4 LSB</t>
  </si>
  <si>
    <t>Zubehöradresse A5 LSB</t>
  </si>
  <si>
    <t>Lau Signal D</t>
  </si>
  <si>
    <t>Lau Signal E</t>
  </si>
  <si>
    <t>l</t>
  </si>
  <si>
    <t>x</t>
  </si>
  <si>
    <t>festgelegt</t>
  </si>
  <si>
    <t>Rücksetzung</t>
  </si>
  <si>
    <t>Lichtmodus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</si>
</sst>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5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10"/>
      <name val="Arial"/>
      <family val="2"/>
    </font>
    <font>
      <sz val="12"/>
      <name val="Arial"/>
      <family val="2"/>
    </font>
    <font>
      <b/>
      <sz val="10"/>
      <color indexed="57"/>
      <name val="Wingdings"/>
      <charset val="2"/>
    </font>
    <font>
      <sz val="8"/>
      <name val="Arial"/>
      <family val="2"/>
    </font>
    <font>
      <u/>
      <sz val="12"/>
      <color indexed="12"/>
      <name val="Arial"/>
      <family val="2"/>
    </font>
    <font>
      <sz val="10"/>
      <color indexed="22"/>
      <name val="Arial"/>
      <family val="2"/>
    </font>
    <font>
      <u/>
      <sz val="10"/>
      <color theme="10"/>
      <name val="Arial"/>
      <family val="2"/>
    </font>
    <font>
      <u/>
      <sz val="12"/>
      <color theme="10"/>
      <name val="Arial"/>
      <family val="2"/>
    </font>
    <font>
      <b/>
      <sz val="10"/>
      <color rgb="FFFF0000"/>
      <name val="Wingdings"/>
      <charset val="2"/>
    </font>
    <font>
      <sz val="10"/>
      <color theme="0" tint="-0.34998626667073579"/>
      <name val="Arial"/>
      <family val="2"/>
    </font>
    <font>
      <sz val="12"/>
      <color theme="0" tint="-0.34998626667073579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sz val="10"/>
      <color theme="9" tint="-0.249977111117893"/>
      <name val="Arial"/>
      <family val="2"/>
    </font>
    <font>
      <b/>
      <sz val="10"/>
      <color rgb="FF00B050"/>
      <name val="Arial"/>
      <family val="2"/>
    </font>
    <font>
      <b/>
      <sz val="10"/>
      <color rgb="FF339966"/>
      <name val="Wingdings"/>
      <charset val="2"/>
    </font>
    <font>
      <b/>
      <sz val="12"/>
      <color rgb="FFDD0806"/>
      <name val="Arial"/>
      <family val="2"/>
    </font>
    <font>
      <b/>
      <sz val="11"/>
      <color theme="9" tint="-0.249977111117893"/>
      <name val="Calibri"/>
      <family val="2"/>
      <scheme val="minor"/>
    </font>
    <font>
      <sz val="11"/>
      <color rgb="FF00B050"/>
      <name val="Calibri"/>
      <family val="2"/>
    </font>
    <font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color rgb="FF00B0F0"/>
      <name val="Arial"/>
      <family val="2"/>
    </font>
    <font>
      <sz val="10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0"/>
      <color theme="6" tint="0.39997558519241921"/>
      <name val="Wingdings"/>
      <charset val="2"/>
    </font>
    <font>
      <b/>
      <sz val="12"/>
      <color rgb="FF0070C0"/>
      <name val="Arial"/>
      <family val="2"/>
    </font>
    <font>
      <b/>
      <sz val="10"/>
      <color rgb="FF00B0F0"/>
      <name val="Arial"/>
      <family val="2"/>
    </font>
    <font>
      <b/>
      <sz val="10"/>
      <color theme="9" tint="-0.249977111117893"/>
      <name val="Wingdings"/>
      <charset val="2"/>
    </font>
    <font>
      <b/>
      <sz val="11"/>
      <color theme="9" tint="-0.249977111117893"/>
      <name val="Calibri"/>
      <family val="2"/>
    </font>
    <font>
      <b/>
      <sz val="11"/>
      <color rgb="FF7030A0"/>
      <name val="Calibri"/>
      <family val="2"/>
      <scheme val="minor"/>
    </font>
    <font>
      <i/>
      <sz val="10"/>
      <name val="Arial"/>
      <family val="2"/>
    </font>
    <font>
      <i/>
      <sz val="8"/>
      <name val="Arial"/>
      <family val="2"/>
    </font>
    <font>
      <sz val="11"/>
      <color rgb="FF00B050"/>
      <name val="Calibri"/>
      <family val="2"/>
      <scheme val="minor"/>
    </font>
    <font>
      <sz val="10"/>
      <color theme="0"/>
      <name val="Arial"/>
      <family val="2"/>
    </font>
    <font>
      <b/>
      <sz val="11"/>
      <color theme="8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0"/>
      <color theme="6" tint="-0.249977111117893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theme="3" tint="0.39997558519241921"/>
      <name val="Arial"/>
      <family val="2"/>
    </font>
    <font>
      <sz val="10"/>
      <color rgb="FF00B050"/>
      <name val="Wingdings"/>
      <family val="34"/>
      <charset val="2"/>
    </font>
    <font>
      <sz val="10"/>
      <color rgb="FFFF0000"/>
      <name val="Wingdings"/>
      <family val="34"/>
      <charset val="2"/>
    </font>
    <font>
      <b/>
      <sz val="10"/>
      <color indexed="57"/>
      <name val="Wingdings"/>
      <family val="34"/>
      <charset val="2"/>
    </font>
    <font>
      <sz val="10"/>
      <color rgb="FF0070C0"/>
      <name val="Arial"/>
      <family val="2"/>
    </font>
    <font>
      <b/>
      <sz val="10"/>
      <color rgb="FF0070C0"/>
      <name val="Wingdings"/>
      <charset val="2"/>
    </font>
  </fonts>
  <fills count="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7"/>
      </left>
      <right style="medium">
        <color indexed="57"/>
      </right>
      <top style="medium">
        <color indexed="57"/>
      </top>
      <bottom style="medium">
        <color indexed="57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/>
      <top/>
      <bottom/>
      <diagonal/>
    </border>
    <border>
      <left style="medium">
        <color indexed="57"/>
      </left>
      <right/>
      <top style="medium">
        <color indexed="57"/>
      </top>
      <bottom style="medium">
        <color indexed="57"/>
      </bottom>
      <diagonal/>
    </border>
    <border>
      <left/>
      <right/>
      <top style="medium">
        <color indexed="57"/>
      </top>
      <bottom style="medium">
        <color indexed="57"/>
      </bottom>
      <diagonal/>
    </border>
    <border>
      <left/>
      <right style="medium">
        <color indexed="57"/>
      </right>
      <top style="medium">
        <color indexed="57"/>
      </top>
      <bottom style="medium">
        <color indexed="57"/>
      </bottom>
      <diagonal/>
    </border>
    <border>
      <left style="medium">
        <color rgb="FF339966"/>
      </left>
      <right style="medium">
        <color rgb="FF339966"/>
      </right>
      <top style="medium">
        <color rgb="FF339966"/>
      </top>
      <bottom style="medium">
        <color rgb="FF339966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/>
      <bottom style="thin">
        <color rgb="FF969696"/>
      </bottom>
      <diagonal/>
    </border>
    <border>
      <left style="thin">
        <color auto="1"/>
      </left>
      <right style="thin">
        <color rgb="FF969696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969696"/>
      </top>
      <bottom style="thin">
        <color rgb="FF969696"/>
      </bottom>
      <diagonal/>
    </border>
    <border>
      <left style="thin">
        <color auto="1"/>
      </left>
      <right style="thin">
        <color rgb="FF969696"/>
      </right>
      <top style="thin">
        <color auto="1"/>
      </top>
      <bottom/>
      <diagonal/>
    </border>
    <border>
      <left style="thin">
        <color rgb="FF969696"/>
      </left>
      <right style="thin">
        <color rgb="FF969696"/>
      </right>
      <top style="thin">
        <color auto="1"/>
      </top>
      <bottom/>
      <diagonal/>
    </border>
    <border>
      <left style="thin">
        <color rgb="FF969696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969696"/>
      </right>
      <top/>
      <bottom style="thin">
        <color rgb="FF969696"/>
      </bottom>
      <diagonal/>
    </border>
    <border>
      <left style="thin">
        <color auto="1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auto="1"/>
      </left>
      <right style="thin">
        <color rgb="FF969696"/>
      </right>
      <top style="thin">
        <color rgb="FF969696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auto="1"/>
      </bottom>
      <diagonal/>
    </border>
    <border>
      <left style="thin">
        <color rgb="FF969696"/>
      </left>
      <right/>
      <top style="thin">
        <color rgb="FF969696"/>
      </top>
      <bottom style="thin">
        <color auto="1"/>
      </bottom>
      <diagonal/>
    </border>
    <border>
      <left/>
      <right style="thin">
        <color auto="1"/>
      </right>
      <top style="thin">
        <color rgb="FF969696"/>
      </top>
      <bottom style="thin">
        <color auto="1"/>
      </bottom>
      <diagonal/>
    </border>
    <border>
      <left style="thin">
        <color auto="1"/>
      </left>
      <right style="thin">
        <color rgb="FF969696"/>
      </right>
      <top style="thin">
        <color auto="1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auto="1"/>
      </top>
      <bottom style="thin">
        <color rgb="FF969696"/>
      </bottom>
      <diagonal/>
    </border>
    <border>
      <left style="thin">
        <color rgb="FF969696"/>
      </left>
      <right/>
      <top style="thin">
        <color auto="1"/>
      </top>
      <bottom style="thin">
        <color rgb="FF969696"/>
      </bottom>
      <diagonal/>
    </border>
    <border>
      <left/>
      <right style="thin">
        <color auto="1"/>
      </right>
      <top style="thin">
        <color auto="1"/>
      </top>
      <bottom style="thin">
        <color rgb="FF969696"/>
      </bottom>
      <diagonal/>
    </border>
    <border>
      <left style="thin">
        <color auto="1"/>
      </left>
      <right/>
      <top style="thin">
        <color auto="1"/>
      </top>
      <bottom style="thin">
        <color rgb="FF969696"/>
      </bottom>
      <diagonal/>
    </border>
    <border>
      <left style="thin">
        <color auto="1"/>
      </left>
      <right/>
      <top style="thin">
        <color rgb="FF969696"/>
      </top>
      <bottom style="thin">
        <color rgb="FF969696"/>
      </bottom>
      <diagonal/>
    </border>
    <border>
      <left style="thin">
        <color auto="1"/>
      </left>
      <right/>
      <top/>
      <bottom style="thin">
        <color rgb="FF969696"/>
      </bottom>
      <diagonal/>
    </border>
    <border>
      <left style="thin">
        <color auto="1"/>
      </left>
      <right/>
      <top style="thin">
        <color rgb="FF969696"/>
      </top>
      <bottom style="thin">
        <color auto="1"/>
      </bottom>
      <diagonal/>
    </border>
    <border>
      <left/>
      <right/>
      <top style="thin">
        <color auto="1"/>
      </top>
      <bottom style="thin">
        <color rgb="FF969696"/>
      </bottom>
      <diagonal/>
    </border>
    <border>
      <left/>
      <right/>
      <top/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/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indexed="64"/>
      </bottom>
      <diagonal/>
    </border>
    <border>
      <left style="medium">
        <color indexed="57"/>
      </left>
      <right/>
      <top style="medium">
        <color indexed="57"/>
      </top>
      <bottom style="medium">
        <color indexed="57"/>
      </bottom>
      <diagonal/>
    </border>
    <border>
      <left/>
      <right/>
      <top style="medium">
        <color indexed="57"/>
      </top>
      <bottom style="medium">
        <color indexed="57"/>
      </bottom>
      <diagonal/>
    </border>
    <border>
      <left/>
      <right style="medium">
        <color indexed="57"/>
      </right>
      <top style="medium">
        <color indexed="57"/>
      </top>
      <bottom style="medium">
        <color indexed="57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rgb="FF969696"/>
      </left>
      <right style="thin">
        <color rgb="FF969696"/>
      </right>
      <top style="thin">
        <color auto="1"/>
      </top>
      <bottom style="thin">
        <color rgb="FF969696"/>
      </bottom>
      <diagonal style="thin">
        <color rgb="FF969696"/>
      </diagonal>
    </border>
  </borders>
  <cellStyleXfs count="3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346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2" fillId="0" borderId="3" xfId="0" applyFont="1" applyBorder="1" applyAlignment="1">
      <alignment horizontal="center"/>
    </xf>
    <xf numFmtId="0" fontId="9" fillId="2" borderId="0" xfId="1" applyFill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/>
    </xf>
    <xf numFmtId="0" fontId="9" fillId="0" borderId="5" xfId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0" borderId="5" xfId="0" applyBorder="1" applyAlignment="1">
      <alignment vertical="center"/>
    </xf>
    <xf numFmtId="0" fontId="9" fillId="0" borderId="5" xfId="1" applyFill="1" applyBorder="1" applyAlignment="1" applyProtection="1">
      <alignment horizontal="center" vertical="center"/>
      <protection hidden="1"/>
    </xf>
    <xf numFmtId="0" fontId="9" fillId="0" borderId="5" xfId="1" applyBorder="1" applyAlignment="1" applyProtection="1">
      <alignment horizontal="center" vertical="center"/>
    </xf>
    <xf numFmtId="0" fontId="9" fillId="0" borderId="0" xfId="1" applyAlignment="1" applyProtection="1">
      <alignment horizontal="center" vertical="center"/>
    </xf>
    <xf numFmtId="0" fontId="4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1" applyFill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7" fillId="0" borderId="0" xfId="1" applyFont="1" applyBorder="1" applyAlignment="1" applyProtection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/>
      <protection hidden="1"/>
    </xf>
    <xf numFmtId="0" fontId="0" fillId="0" borderId="0" xfId="0" applyBorder="1" applyAlignment="1">
      <alignment vertical="center"/>
    </xf>
    <xf numFmtId="0" fontId="4" fillId="0" borderId="0" xfId="0" applyFont="1" applyAlignment="1">
      <alignment vertical="center"/>
    </xf>
    <xf numFmtId="0" fontId="3" fillId="3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/>
    <xf numFmtId="0" fontId="8" fillId="0" borderId="0" xfId="0" applyFont="1" applyFill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0" fontId="2" fillId="0" borderId="3" xfId="0" quotePrefix="1" applyFont="1" applyFill="1" applyBorder="1" applyAlignment="1">
      <alignment horizontal="center"/>
    </xf>
    <xf numFmtId="0" fontId="4" fillId="0" borderId="3" xfId="0" quotePrefix="1" applyFont="1" applyFill="1" applyBorder="1" applyAlignment="1">
      <alignment horizontal="center"/>
    </xf>
    <xf numFmtId="0" fontId="9" fillId="0" borderId="11" xfId="1" applyBorder="1" applyAlignment="1" applyProtection="1">
      <alignment horizontal="center" vertical="center"/>
    </xf>
    <xf numFmtId="0" fontId="0" fillId="0" borderId="7" xfId="0" applyFill="1" applyBorder="1" applyAlignment="1">
      <alignment horizontal="center"/>
    </xf>
    <xf numFmtId="0" fontId="2" fillId="0" borderId="3" xfId="0" applyFont="1" applyBorder="1"/>
    <xf numFmtId="0" fontId="12" fillId="0" borderId="3" xfId="0" applyFont="1" applyBorder="1" applyAlignment="1">
      <alignment horizontal="center"/>
    </xf>
    <xf numFmtId="0" fontId="12" fillId="0" borderId="3" xfId="0" applyFont="1" applyBorder="1"/>
    <xf numFmtId="0" fontId="13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0" fontId="0" fillId="0" borderId="12" xfId="0" applyBorder="1"/>
    <xf numFmtId="0" fontId="0" fillId="0" borderId="1" xfId="0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3" xfId="0" applyFont="1" applyBorder="1"/>
    <xf numFmtId="0" fontId="0" fillId="0" borderId="0" xfId="0" applyBorder="1"/>
    <xf numFmtId="0" fontId="2" fillId="0" borderId="0" xfId="0" applyFont="1" applyBorder="1"/>
    <xf numFmtId="49" fontId="0" fillId="0" borderId="0" xfId="0" applyNumberForma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0" fillId="0" borderId="15" xfId="0" applyBorder="1"/>
    <xf numFmtId="49" fontId="0" fillId="0" borderId="15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19" fillId="4" borderId="15" xfId="0" applyFont="1" applyFill="1" applyBorder="1" applyAlignment="1">
      <alignment horizontal="center"/>
    </xf>
    <xf numFmtId="0" fontId="1" fillId="0" borderId="0" xfId="2"/>
    <xf numFmtId="0" fontId="1" fillId="0" borderId="0" xfId="2" applyBorder="1"/>
    <xf numFmtId="0" fontId="1" fillId="0" borderId="0" xfId="2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0" fillId="0" borderId="0" xfId="2" applyFont="1" applyFill="1" applyAlignment="1">
      <alignment horizontal="center" vertical="center"/>
    </xf>
    <xf numFmtId="0" fontId="21" fillId="0" borderId="0" xfId="2" applyFont="1"/>
    <xf numFmtId="0" fontId="22" fillId="0" borderId="0" xfId="2" applyFont="1"/>
    <xf numFmtId="0" fontId="22" fillId="0" borderId="0" xfId="2" applyFont="1" applyAlignment="1">
      <alignment horizontal="center" vertical="center" wrapText="1"/>
    </xf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/>
    <xf numFmtId="0" fontId="0" fillId="0" borderId="17" xfId="0" applyBorder="1" applyAlignment="1">
      <alignment horizontal="center"/>
    </xf>
    <xf numFmtId="0" fontId="0" fillId="0" borderId="17" xfId="0" applyBorder="1"/>
    <xf numFmtId="0" fontId="2" fillId="0" borderId="17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4" fillId="0" borderId="1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0" xfId="0" applyBorder="1"/>
    <xf numFmtId="0" fontId="2" fillId="0" borderId="20" xfId="0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26" fillId="0" borderId="20" xfId="1" quotePrefix="1" applyFont="1" applyBorder="1" applyAlignment="1" applyProtection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2" fillId="0" borderId="18" xfId="0" applyFont="1" applyFill="1" applyBorder="1" applyAlignment="1">
      <alignment horizontal="center"/>
    </xf>
    <xf numFmtId="0" fontId="14" fillId="5" borderId="18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1" xfId="0" applyBorder="1"/>
    <xf numFmtId="0" fontId="2" fillId="0" borderId="21" xfId="0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14" fillId="5" borderId="24" xfId="0" applyFont="1" applyFill="1" applyBorder="1" applyAlignment="1">
      <alignment horizontal="center"/>
    </xf>
    <xf numFmtId="0" fontId="2" fillId="0" borderId="21" xfId="0" applyFont="1" applyFill="1" applyBorder="1"/>
    <xf numFmtId="0" fontId="0" fillId="0" borderId="21" xfId="0" applyFill="1" applyBorder="1"/>
    <xf numFmtId="0" fontId="0" fillId="0" borderId="25" xfId="0" applyBorder="1"/>
    <xf numFmtId="0" fontId="0" fillId="0" borderId="0" xfId="0" applyFont="1" applyFill="1" applyBorder="1"/>
    <xf numFmtId="0" fontId="0" fillId="0" borderId="0" xfId="0" applyFont="1"/>
    <xf numFmtId="0" fontId="0" fillId="0" borderId="26" xfId="0" applyBorder="1"/>
    <xf numFmtId="0" fontId="0" fillId="0" borderId="27" xfId="0" applyBorder="1" applyAlignment="1">
      <alignment horizontal="center"/>
    </xf>
    <xf numFmtId="0" fontId="0" fillId="0" borderId="27" xfId="0" applyBorder="1"/>
    <xf numFmtId="0" fontId="2" fillId="0" borderId="27" xfId="0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0" borderId="21" xfId="0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  <xf numFmtId="0" fontId="27" fillId="4" borderId="15" xfId="0" applyFont="1" applyFill="1" applyBorder="1" applyAlignment="1">
      <alignment horizontal="center"/>
    </xf>
    <xf numFmtId="164" fontId="9" fillId="0" borderId="14" xfId="1" applyNumberFormat="1" applyFill="1" applyBorder="1" applyAlignment="1" applyProtection="1">
      <alignment horizontal="center"/>
    </xf>
    <xf numFmtId="164" fontId="0" fillId="0" borderId="14" xfId="0" applyNumberFormat="1" applyBorder="1" applyAlignment="1">
      <alignment horizontal="center"/>
    </xf>
    <xf numFmtId="164" fontId="9" fillId="0" borderId="14" xfId="1" applyNumberFormat="1" applyBorder="1" applyAlignment="1" applyProtection="1">
      <alignment horizontal="center"/>
    </xf>
    <xf numFmtId="49" fontId="9" fillId="0" borderId="14" xfId="1" applyNumberFormat="1" applyBorder="1" applyAlignment="1" applyProtection="1">
      <alignment horizontal="center"/>
    </xf>
    <xf numFmtId="0" fontId="0" fillId="0" borderId="30" xfId="0" applyBorder="1"/>
    <xf numFmtId="0" fontId="2" fillId="0" borderId="30" xfId="0" applyFont="1" applyFill="1" applyBorder="1"/>
    <xf numFmtId="0" fontId="2" fillId="0" borderId="30" xfId="0" applyFont="1" applyBorder="1"/>
    <xf numFmtId="0" fontId="0" fillId="0" borderId="30" xfId="0" applyFont="1" applyBorder="1" applyAlignment="1">
      <alignment wrapText="1"/>
    </xf>
    <xf numFmtId="0" fontId="0" fillId="0" borderId="30" xfId="0" applyFont="1" applyBorder="1"/>
    <xf numFmtId="0" fontId="0" fillId="0" borderId="30" xfId="0" applyFill="1" applyBorder="1"/>
    <xf numFmtId="0" fontId="25" fillId="0" borderId="30" xfId="0" applyFont="1" applyFill="1" applyBorder="1"/>
    <xf numFmtId="0" fontId="25" fillId="0" borderId="30" xfId="0" applyFont="1" applyBorder="1"/>
    <xf numFmtId="0" fontId="0" fillId="0" borderId="31" xfId="0" applyBorder="1"/>
    <xf numFmtId="0" fontId="5" fillId="0" borderId="36" xfId="0" applyFont="1" applyFill="1" applyBorder="1" applyAlignment="1">
      <alignment horizontal="center"/>
    </xf>
    <xf numFmtId="0" fontId="18" fillId="0" borderId="36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0" fillId="0" borderId="36" xfId="0" applyBorder="1"/>
    <xf numFmtId="0" fontId="11" fillId="0" borderId="36" xfId="0" applyFont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17" fillId="0" borderId="41" xfId="0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0" fillId="0" borderId="42" xfId="0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0" fontId="0" fillId="0" borderId="44" xfId="0" applyBorder="1"/>
    <xf numFmtId="0" fontId="5" fillId="0" borderId="45" xfId="0" applyFont="1" applyBorder="1" applyAlignment="1">
      <alignment horizontal="center"/>
    </xf>
    <xf numFmtId="164" fontId="9" fillId="0" borderId="43" xfId="1" applyNumberFormat="1" applyBorder="1" applyAlignment="1" applyProtection="1">
      <alignment horizontal="center"/>
    </xf>
    <xf numFmtId="0" fontId="17" fillId="0" borderId="46" xfId="0" applyFont="1" applyFill="1" applyBorder="1" applyAlignment="1">
      <alignment horizontal="center"/>
    </xf>
    <xf numFmtId="164" fontId="9" fillId="0" borderId="47" xfId="1" applyNumberFormat="1" applyFill="1" applyBorder="1" applyAlignment="1" applyProtection="1">
      <alignment horizontal="center"/>
    </xf>
    <xf numFmtId="0" fontId="2" fillId="0" borderId="48" xfId="0" applyFont="1" applyFill="1" applyBorder="1"/>
    <xf numFmtId="0" fontId="11" fillId="0" borderId="49" xfId="0" applyFont="1" applyBorder="1" applyAlignment="1">
      <alignment horizontal="center"/>
    </xf>
    <xf numFmtId="0" fontId="0" fillId="0" borderId="42" xfId="0" applyFill="1" applyBorder="1" applyAlignment="1">
      <alignment horizontal="center"/>
    </xf>
    <xf numFmtId="49" fontId="9" fillId="0" borderId="43" xfId="1" applyNumberFormat="1" applyFill="1" applyBorder="1" applyAlignment="1" applyProtection="1">
      <alignment horizontal="center"/>
    </xf>
    <xf numFmtId="0" fontId="2" fillId="0" borderId="44" xfId="0" applyFont="1" applyFill="1" applyBorder="1"/>
    <xf numFmtId="0" fontId="11" fillId="0" borderId="45" xfId="0" applyFont="1" applyBorder="1" applyAlignment="1">
      <alignment horizontal="center"/>
    </xf>
    <xf numFmtId="0" fontId="17" fillId="0" borderId="46" xfId="0" applyFont="1" applyBorder="1" applyAlignment="1">
      <alignment horizontal="center"/>
    </xf>
    <xf numFmtId="164" fontId="9" fillId="0" borderId="47" xfId="1" applyNumberFormat="1" applyBorder="1" applyAlignment="1" applyProtection="1">
      <alignment horizontal="center"/>
    </xf>
    <xf numFmtId="0" fontId="2" fillId="0" borderId="48" xfId="0" applyFont="1" applyBorder="1"/>
    <xf numFmtId="49" fontId="9" fillId="0" borderId="43" xfId="1" applyNumberFormat="1" applyBorder="1" applyAlignment="1" applyProtection="1">
      <alignment horizontal="center"/>
    </xf>
    <xf numFmtId="0" fontId="0" fillId="0" borderId="40" xfId="0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2" fillId="0" borderId="44" xfId="0" applyFont="1" applyBorder="1"/>
    <xf numFmtId="0" fontId="0" fillId="0" borderId="48" xfId="0" applyFill="1" applyBorder="1"/>
    <xf numFmtId="0" fontId="5" fillId="0" borderId="49" xfId="0" applyFont="1" applyFill="1" applyBorder="1" applyAlignment="1">
      <alignment horizontal="center"/>
    </xf>
    <xf numFmtId="164" fontId="9" fillId="0" borderId="43" xfId="1" applyNumberFormat="1" applyFill="1" applyBorder="1" applyAlignment="1" applyProtection="1">
      <alignment horizontal="center"/>
    </xf>
    <xf numFmtId="0" fontId="0" fillId="0" borderId="44" xfId="0" applyFill="1" applyBorder="1"/>
    <xf numFmtId="0" fontId="5" fillId="0" borderId="45" xfId="0" applyFont="1" applyFill="1" applyBorder="1" applyAlignment="1">
      <alignment horizontal="center"/>
    </xf>
    <xf numFmtId="0" fontId="18" fillId="0" borderId="49" xfId="0" applyFont="1" applyBorder="1" applyAlignment="1">
      <alignment horizontal="center"/>
    </xf>
    <xf numFmtId="0" fontId="25" fillId="0" borderId="44" xfId="0" applyFont="1" applyFill="1" applyBorder="1"/>
    <xf numFmtId="0" fontId="0" fillId="0" borderId="48" xfId="0" applyBorder="1"/>
    <xf numFmtId="0" fontId="5" fillId="0" borderId="49" xfId="0" applyFont="1" applyBorder="1" applyAlignment="1">
      <alignment horizontal="center"/>
    </xf>
    <xf numFmtId="49" fontId="9" fillId="0" borderId="47" xfId="1" applyNumberFormat="1" applyBorder="1" applyAlignment="1" applyProtection="1">
      <alignment horizontal="center"/>
    </xf>
    <xf numFmtId="0" fontId="0" fillId="0" borderId="45" xfId="0" applyBorder="1"/>
    <xf numFmtId="164" fontId="0" fillId="0" borderId="47" xfId="0" applyNumberFormat="1" applyBorder="1" applyAlignment="1">
      <alignment horizontal="center"/>
    </xf>
    <xf numFmtId="0" fontId="25" fillId="0" borderId="48" xfId="0" applyFont="1" applyBorder="1"/>
    <xf numFmtId="0" fontId="25" fillId="0" borderId="44" xfId="0" applyFont="1" applyBorder="1"/>
    <xf numFmtId="0" fontId="0" fillId="0" borderId="46" xfId="0" applyBorder="1" applyAlignment="1">
      <alignment horizontal="center"/>
    </xf>
    <xf numFmtId="0" fontId="28" fillId="0" borderId="36" xfId="0" applyFont="1" applyBorder="1" applyAlignment="1">
      <alignment horizontal="center"/>
    </xf>
    <xf numFmtId="0" fontId="29" fillId="0" borderId="0" xfId="0" applyFont="1" applyAlignment="1">
      <alignment vertical="center"/>
    </xf>
    <xf numFmtId="0" fontId="2" fillId="0" borderId="0" xfId="0" applyFont="1" applyFill="1" applyBorder="1"/>
    <xf numFmtId="0" fontId="2" fillId="0" borderId="21" xfId="0" applyFont="1" applyBorder="1"/>
    <xf numFmtId="0" fontId="2" fillId="0" borderId="0" xfId="0" applyFont="1" applyFill="1" applyBorder="1" applyAlignment="1">
      <alignment horizontal="center"/>
    </xf>
    <xf numFmtId="0" fontId="2" fillId="0" borderId="17" xfId="0" applyFont="1" applyBorder="1"/>
    <xf numFmtId="0" fontId="31" fillId="0" borderId="49" xfId="0" applyFont="1" applyBorder="1" applyAlignment="1">
      <alignment horizontal="center"/>
    </xf>
    <xf numFmtId="0" fontId="31" fillId="0" borderId="36" xfId="0" applyFont="1" applyBorder="1" applyAlignment="1">
      <alignment horizontal="center"/>
    </xf>
    <xf numFmtId="0" fontId="32" fillId="0" borderId="0" xfId="2" applyFont="1" applyAlignment="1">
      <alignment horizontal="center" vertical="center"/>
    </xf>
    <xf numFmtId="0" fontId="33" fillId="0" borderId="0" xfId="2" applyFont="1" applyAlignment="1">
      <alignment horizontal="center" vertical="center"/>
    </xf>
    <xf numFmtId="49" fontId="35" fillId="0" borderId="41" xfId="0" applyNumberFormat="1" applyFont="1" applyBorder="1" applyAlignment="1">
      <alignment horizontal="center"/>
    </xf>
    <xf numFmtId="49" fontId="35" fillId="0" borderId="41" xfId="0" applyNumberFormat="1" applyFont="1" applyFill="1" applyBorder="1" applyAlignment="1">
      <alignment horizontal="center"/>
    </xf>
    <xf numFmtId="0" fontId="22" fillId="0" borderId="0" xfId="2" applyFont="1" applyBorder="1" applyAlignment="1">
      <alignment horizontal="center" vertical="center" wrapText="1"/>
    </xf>
    <xf numFmtId="0" fontId="2" fillId="0" borderId="54" xfId="0" applyFont="1" applyBorder="1"/>
    <xf numFmtId="0" fontId="2" fillId="0" borderId="55" xfId="0" applyFont="1" applyBorder="1"/>
    <xf numFmtId="0" fontId="0" fillId="0" borderId="56" xfId="0" applyBorder="1"/>
    <xf numFmtId="0" fontId="0" fillId="0" borderId="57" xfId="0" applyBorder="1"/>
    <xf numFmtId="0" fontId="2" fillId="0" borderId="3" xfId="0" applyFont="1" applyFill="1" applyBorder="1" applyAlignment="1">
      <alignment horizontal="center"/>
    </xf>
    <xf numFmtId="0" fontId="14" fillId="5" borderId="27" xfId="0" applyFont="1" applyFill="1" applyBorder="1" applyAlignment="1">
      <alignment horizontal="center"/>
    </xf>
    <xf numFmtId="0" fontId="0" fillId="0" borderId="35" xfId="0" applyFill="1" applyBorder="1"/>
    <xf numFmtId="0" fontId="7" fillId="0" borderId="60" xfId="1" applyFont="1" applyBorder="1" applyAlignment="1" applyProtection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9" fillId="0" borderId="60" xfId="1" applyBorder="1" applyAlignment="1" applyProtection="1">
      <alignment horizontal="center" vertical="center"/>
    </xf>
    <xf numFmtId="0" fontId="9" fillId="0" borderId="60" xfId="1" applyFill="1" applyBorder="1" applyAlignment="1" applyProtection="1">
      <alignment horizontal="center" vertical="center"/>
    </xf>
    <xf numFmtId="0" fontId="7" fillId="0" borderId="60" xfId="1" applyFont="1" applyFill="1" applyBorder="1" applyAlignment="1" applyProtection="1">
      <alignment horizontal="center" vertical="center"/>
    </xf>
    <xf numFmtId="0" fontId="10" fillId="0" borderId="60" xfId="1" applyFont="1" applyBorder="1" applyAlignment="1" applyProtection="1">
      <alignment horizontal="center" vertical="center"/>
    </xf>
    <xf numFmtId="0" fontId="9" fillId="0" borderId="60" xfId="1" applyFill="1" applyBorder="1" applyAlignment="1" applyProtection="1">
      <alignment horizontal="center" vertical="center"/>
      <protection hidden="1"/>
    </xf>
    <xf numFmtId="0" fontId="4" fillId="0" borderId="60" xfId="0" applyFont="1" applyBorder="1" applyAlignment="1" applyProtection="1">
      <alignment horizontal="center" vertical="center"/>
      <protection hidden="1"/>
    </xf>
    <xf numFmtId="0" fontId="4" fillId="0" borderId="60" xfId="0" applyFont="1" applyFill="1" applyBorder="1" applyAlignment="1" applyProtection="1">
      <alignment horizontal="center" vertical="center"/>
      <protection hidden="1"/>
    </xf>
    <xf numFmtId="0" fontId="9" fillId="2" borderId="60" xfId="1" applyFill="1" applyBorder="1" applyAlignment="1" applyProtection="1">
      <alignment horizontal="center" vertical="center"/>
    </xf>
    <xf numFmtId="0" fontId="7" fillId="2" borderId="60" xfId="1" applyFont="1" applyFill="1" applyBorder="1" applyAlignment="1" applyProtection="1">
      <alignment horizontal="center" vertical="center"/>
    </xf>
    <xf numFmtId="0" fontId="0" fillId="0" borderId="60" xfId="0" applyBorder="1" applyAlignment="1">
      <alignment horizontal="center" vertical="center"/>
    </xf>
    <xf numFmtId="0" fontId="4" fillId="0" borderId="60" xfId="0" applyFont="1" applyFill="1" applyBorder="1" applyAlignment="1">
      <alignment horizontal="center" vertical="center"/>
    </xf>
    <xf numFmtId="0" fontId="4" fillId="0" borderId="60" xfId="0" applyFont="1" applyBorder="1"/>
    <xf numFmtId="0" fontId="0" fillId="0" borderId="60" xfId="0" applyBorder="1"/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2" xfId="0" applyBorder="1"/>
    <xf numFmtId="0" fontId="2" fillId="0" borderId="62" xfId="0" applyFont="1" applyFill="1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2" xfId="0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3" xfId="0" applyBorder="1"/>
    <xf numFmtId="0" fontId="2" fillId="0" borderId="63" xfId="0" applyFont="1" applyFill="1" applyBorder="1" applyAlignment="1">
      <alignment horizontal="center"/>
    </xf>
    <xf numFmtId="0" fontId="0" fillId="0" borderId="63" xfId="0" applyFill="1" applyBorder="1" applyAlignment="1">
      <alignment horizontal="center"/>
    </xf>
    <xf numFmtId="0" fontId="2" fillId="0" borderId="56" xfId="0" applyFont="1" applyBorder="1"/>
    <xf numFmtId="0" fontId="24" fillId="0" borderId="3" xfId="0" applyFont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2" fillId="0" borderId="68" xfId="0" applyFont="1" applyBorder="1" applyAlignment="1">
      <alignment horizontal="center"/>
    </xf>
    <xf numFmtId="0" fontId="2" fillId="0" borderId="68" xfId="0" applyFont="1" applyFill="1" applyBorder="1" applyAlignment="1">
      <alignment horizontal="center"/>
    </xf>
    <xf numFmtId="0" fontId="0" fillId="0" borderId="68" xfId="0" applyBorder="1" applyAlignment="1">
      <alignment horizontal="center"/>
    </xf>
    <xf numFmtId="0" fontId="2" fillId="0" borderId="68" xfId="0" applyFont="1" applyBorder="1"/>
    <xf numFmtId="0" fontId="30" fillId="0" borderId="24" xfId="0" applyFont="1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3" xfId="0" applyBorder="1"/>
    <xf numFmtId="0" fontId="2" fillId="0" borderId="73" xfId="0" applyFont="1" applyFill="1" applyBorder="1"/>
    <xf numFmtId="0" fontId="0" fillId="0" borderId="72" xfId="0" applyFill="1" applyBorder="1"/>
    <xf numFmtId="0" fontId="0" fillId="0" borderId="73" xfId="0" applyFill="1" applyBorder="1"/>
    <xf numFmtId="0" fontId="2" fillId="0" borderId="0" xfId="0" applyFont="1" applyFill="1" applyBorder="1" applyAlignment="1">
      <alignment horizontal="center" wrapText="1"/>
    </xf>
    <xf numFmtId="0" fontId="2" fillId="0" borderId="72" xfId="0" applyFont="1" applyFill="1" applyBorder="1"/>
    <xf numFmtId="0" fontId="2" fillId="0" borderId="74" xfId="0" applyFont="1" applyBorder="1" applyAlignment="1">
      <alignment horizontal="center"/>
    </xf>
    <xf numFmtId="0" fontId="0" fillId="0" borderId="74" xfId="0" applyBorder="1"/>
    <xf numFmtId="0" fontId="2" fillId="0" borderId="74" xfId="0" applyFont="1" applyFill="1" applyBorder="1" applyAlignment="1">
      <alignment horizontal="center" wrapText="1"/>
    </xf>
    <xf numFmtId="0" fontId="14" fillId="5" borderId="68" xfId="0" applyFont="1" applyFill="1" applyBorder="1" applyAlignment="1">
      <alignment horizontal="center"/>
    </xf>
    <xf numFmtId="0" fontId="0" fillId="0" borderId="72" xfId="0" applyFill="1" applyBorder="1" applyAlignment="1">
      <alignment horizontal="center"/>
    </xf>
    <xf numFmtId="0" fontId="34" fillId="0" borderId="41" xfId="0" applyFont="1" applyFill="1" applyBorder="1" applyAlignment="1">
      <alignment horizontal="center"/>
    </xf>
    <xf numFmtId="164" fontId="9" fillId="6" borderId="47" xfId="1" applyNumberFormat="1" applyFill="1" applyBorder="1" applyAlignment="1" applyProtection="1">
      <alignment horizontal="center"/>
    </xf>
    <xf numFmtId="164" fontId="9" fillId="6" borderId="14" xfId="1" applyNumberFormat="1" applyFill="1" applyBorder="1" applyAlignment="1" applyProtection="1">
      <alignment horizontal="center"/>
    </xf>
    <xf numFmtId="164" fontId="9" fillId="6" borderId="43" xfId="1" applyNumberFormat="1" applyFill="1" applyBorder="1" applyAlignment="1" applyProtection="1">
      <alignment horizontal="center"/>
    </xf>
    <xf numFmtId="164" fontId="9" fillId="6" borderId="58" xfId="1" applyNumberFormat="1" applyFill="1" applyBorder="1" applyAlignment="1" applyProtection="1">
      <alignment horizontal="center"/>
    </xf>
    <xf numFmtId="164" fontId="9" fillId="6" borderId="13" xfId="1" applyNumberFormat="1" applyFill="1" applyBorder="1" applyAlignment="1" applyProtection="1">
      <alignment horizontal="center"/>
    </xf>
    <xf numFmtId="0" fontId="17" fillId="0" borderId="50" xfId="0" applyFont="1" applyFill="1" applyBorder="1" applyAlignment="1">
      <alignment horizontal="center"/>
    </xf>
    <xf numFmtId="0" fontId="35" fillId="0" borderId="51" xfId="0" applyFont="1" applyFill="1" applyBorder="1" applyAlignment="1">
      <alignment horizontal="center"/>
    </xf>
    <xf numFmtId="0" fontId="34" fillId="0" borderId="51" xfId="0" applyFont="1" applyFill="1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52" xfId="0" applyFill="1" applyBorder="1" applyAlignment="1">
      <alignment horizontal="center"/>
    </xf>
    <xf numFmtId="0" fontId="0" fillId="0" borderId="53" xfId="0" applyFill="1" applyBorder="1" applyAlignment="1">
      <alignment horizontal="center"/>
    </xf>
    <xf numFmtId="0" fontId="35" fillId="0" borderId="41" xfId="0" applyFont="1" applyFill="1" applyBorder="1" applyAlignment="1">
      <alignment horizontal="center"/>
    </xf>
    <xf numFmtId="164" fontId="9" fillId="0" borderId="13" xfId="1" applyNumberFormat="1" applyFill="1" applyBorder="1" applyAlignment="1" applyProtection="1">
      <alignment horizontal="center"/>
    </xf>
    <xf numFmtId="164" fontId="9" fillId="0" borderId="59" xfId="1" applyNumberFormat="1" applyFill="1" applyBorder="1" applyAlignment="1" applyProtection="1">
      <alignment horizontal="center"/>
    </xf>
    <xf numFmtId="0" fontId="34" fillId="0" borderId="46" xfId="0" applyFont="1" applyFill="1" applyBorder="1" applyAlignment="1">
      <alignment horizontal="center"/>
    </xf>
    <xf numFmtId="0" fontId="34" fillId="0" borderId="42" xfId="0" applyFont="1" applyFill="1" applyBorder="1" applyAlignment="1">
      <alignment horizontal="center"/>
    </xf>
    <xf numFmtId="0" fontId="14" fillId="0" borderId="49" xfId="0" applyFont="1" applyBorder="1" applyAlignment="1">
      <alignment horizontal="center"/>
    </xf>
    <xf numFmtId="0" fontId="14" fillId="0" borderId="36" xfId="0" applyFont="1" applyBorder="1" applyAlignment="1">
      <alignment horizontal="center"/>
    </xf>
    <xf numFmtId="0" fontId="14" fillId="0" borderId="45" xfId="0" applyFont="1" applyBorder="1" applyAlignment="1">
      <alignment horizontal="center"/>
    </xf>
    <xf numFmtId="0" fontId="36" fillId="0" borderId="0" xfId="2" applyFont="1" applyAlignment="1">
      <alignment horizontal="center" vertical="center"/>
    </xf>
    <xf numFmtId="0" fontId="36" fillId="0" borderId="0" xfId="2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8" fillId="0" borderId="16" xfId="2" applyFont="1" applyBorder="1" applyAlignment="1">
      <alignment horizontal="center" vertical="center"/>
    </xf>
    <xf numFmtId="0" fontId="38" fillId="0" borderId="0" xfId="2" applyFont="1" applyAlignment="1">
      <alignment horizontal="center" vertical="center"/>
    </xf>
    <xf numFmtId="164" fontId="0" fillId="7" borderId="29" xfId="0" applyNumberFormat="1" applyFill="1" applyBorder="1" applyAlignment="1">
      <alignment horizontal="center"/>
    </xf>
    <xf numFmtId="164" fontId="0" fillId="7" borderId="14" xfId="0" applyNumberFormat="1" applyFill="1" applyBorder="1" applyAlignment="1">
      <alignment horizontal="center"/>
    </xf>
    <xf numFmtId="164" fontId="0" fillId="7" borderId="43" xfId="0" applyNumberFormat="1" applyFill="1" applyBorder="1" applyAlignment="1">
      <alignment horizontal="center"/>
    </xf>
    <xf numFmtId="164" fontId="9" fillId="8" borderId="14" xfId="1" applyNumberFormat="1" applyFill="1" applyBorder="1" applyAlignment="1" applyProtection="1">
      <alignment horizontal="center"/>
    </xf>
    <xf numFmtId="164" fontId="2" fillId="8" borderId="14" xfId="0" quotePrefix="1" applyNumberFormat="1" applyFont="1" applyFill="1" applyBorder="1" applyAlignment="1">
      <alignment horizontal="center"/>
    </xf>
    <xf numFmtId="164" fontId="0" fillId="8" borderId="43" xfId="0" applyNumberFormat="1" applyFill="1" applyBorder="1" applyAlignment="1">
      <alignment horizontal="center"/>
    </xf>
    <xf numFmtId="0" fontId="37" fillId="0" borderId="0" xfId="0" applyFont="1" applyBorder="1" applyAlignment="1">
      <alignment horizontal="center" vertical="center"/>
    </xf>
    <xf numFmtId="0" fontId="10" fillId="0" borderId="64" xfId="1" applyFont="1" applyBorder="1" applyAlignment="1" applyProtection="1">
      <alignment horizontal="center" vertical="center"/>
    </xf>
    <xf numFmtId="0" fontId="39" fillId="0" borderId="0" xfId="2" applyFont="1" applyAlignment="1">
      <alignment horizontal="center" vertical="center"/>
    </xf>
    <xf numFmtId="0" fontId="39" fillId="0" borderId="16" xfId="2" applyFont="1" applyBorder="1" applyAlignment="1">
      <alignment horizontal="center" vertical="center"/>
    </xf>
    <xf numFmtId="0" fontId="40" fillId="0" borderId="16" xfId="2" applyFont="1" applyBorder="1" applyAlignment="1">
      <alignment horizontal="center" vertical="center"/>
    </xf>
    <xf numFmtId="0" fontId="39" fillId="0" borderId="0" xfId="2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4" fillId="0" borderId="77" xfId="0" applyFont="1" applyBorder="1" applyAlignment="1">
      <alignment vertical="center"/>
    </xf>
    <xf numFmtId="0" fontId="4" fillId="0" borderId="75" xfId="0" applyFont="1" applyBorder="1" applyAlignment="1">
      <alignment horizontal="center" vertical="center"/>
    </xf>
    <xf numFmtId="0" fontId="0" fillId="0" borderId="78" xfId="0" applyBorder="1"/>
    <xf numFmtId="0" fontId="4" fillId="0" borderId="80" xfId="0" applyFont="1" applyBorder="1" applyAlignment="1">
      <alignment horizontal="center" vertical="center"/>
    </xf>
    <xf numFmtId="0" fontId="4" fillId="0" borderId="80" xfId="0" applyFont="1" applyBorder="1" applyAlignment="1">
      <alignment vertical="center"/>
    </xf>
    <xf numFmtId="0" fontId="41" fillId="0" borderId="56" xfId="0" applyFont="1" applyBorder="1"/>
    <xf numFmtId="0" fontId="2" fillId="0" borderId="62" xfId="0" applyFont="1" applyBorder="1"/>
    <xf numFmtId="0" fontId="44" fillId="0" borderId="18" xfId="0" applyFont="1" applyBorder="1"/>
    <xf numFmtId="0" fontId="44" fillId="0" borderId="24" xfId="0" applyFont="1" applyBorder="1"/>
    <xf numFmtId="0" fontId="44" fillId="0" borderId="24" xfId="0" applyFont="1" applyFill="1" applyBorder="1" applyAlignment="1">
      <alignment horizontal="center"/>
    </xf>
    <xf numFmtId="0" fontId="44" fillId="0" borderId="27" xfId="0" applyFont="1" applyBorder="1"/>
    <xf numFmtId="0" fontId="45" fillId="0" borderId="24" xfId="0" applyFont="1" applyBorder="1" applyAlignment="1">
      <alignment horizontal="center"/>
    </xf>
    <xf numFmtId="0" fontId="46" fillId="0" borderId="21" xfId="0" applyFont="1" applyBorder="1" applyAlignment="1">
      <alignment horizontal="center"/>
    </xf>
    <xf numFmtId="0" fontId="46" fillId="0" borderId="24" xfId="0" applyFont="1" applyBorder="1" applyAlignment="1">
      <alignment horizontal="center"/>
    </xf>
    <xf numFmtId="0" fontId="4" fillId="0" borderId="60" xfId="0" applyFont="1" applyBorder="1" applyAlignment="1">
      <alignment horizontal="center" vertical="center"/>
    </xf>
    <xf numFmtId="0" fontId="0" fillId="0" borderId="81" xfId="0" applyBorder="1" applyAlignment="1">
      <alignment horizontal="center"/>
    </xf>
    <xf numFmtId="0" fontId="0" fillId="0" borderId="81" xfId="0" applyBorder="1"/>
    <xf numFmtId="0" fontId="35" fillId="0" borderId="41" xfId="0" applyNumberFormat="1" applyFont="1" applyFill="1" applyBorder="1" applyAlignment="1">
      <alignment horizontal="center"/>
    </xf>
    <xf numFmtId="0" fontId="35" fillId="0" borderId="41" xfId="0" applyNumberFormat="1" applyFont="1" applyBorder="1" applyAlignment="1">
      <alignment horizontal="center"/>
    </xf>
    <xf numFmtId="164" fontId="0" fillId="0" borderId="82" xfId="0" applyNumberFormat="1" applyBorder="1" applyAlignment="1">
      <alignment horizontal="center"/>
    </xf>
    <xf numFmtId="49" fontId="47" fillId="0" borderId="49" xfId="0" applyNumberFormat="1" applyFont="1" applyBorder="1" applyAlignment="1">
      <alignment horizontal="center"/>
    </xf>
    <xf numFmtId="0" fontId="48" fillId="0" borderId="32" xfId="0" applyFont="1" applyBorder="1" applyAlignment="1">
      <alignment horizontal="center"/>
    </xf>
    <xf numFmtId="164" fontId="48" fillId="0" borderId="33" xfId="0" applyNumberFormat="1" applyFont="1" applyBorder="1" applyAlignment="1">
      <alignment horizontal="center"/>
    </xf>
    <xf numFmtId="0" fontId="48" fillId="0" borderId="34" xfId="0" applyFont="1" applyBorder="1"/>
    <xf numFmtId="0" fontId="49" fillId="0" borderId="35" xfId="0" applyFont="1" applyBorder="1" applyAlignment="1">
      <alignment horizontal="center"/>
    </xf>
    <xf numFmtId="0" fontId="48" fillId="0" borderId="0" xfId="0" applyFont="1"/>
    <xf numFmtId="0" fontId="4" fillId="0" borderId="8" xfId="0" applyFont="1" applyBorder="1" applyAlignment="1">
      <alignment horizontal="center" vertical="center"/>
    </xf>
    <xf numFmtId="0" fontId="29" fillId="0" borderId="37" xfId="0" applyFont="1" applyBorder="1" applyAlignment="1">
      <alignment horizontal="center" vertical="center"/>
    </xf>
    <xf numFmtId="0" fontId="29" fillId="0" borderId="38" xfId="0" applyFont="1" applyBorder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23" fillId="0" borderId="0" xfId="2" applyFont="1" applyAlignment="1">
      <alignment horizontal="center"/>
    </xf>
    <xf numFmtId="0" fontId="22" fillId="0" borderId="0" xfId="2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60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69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4" fillId="0" borderId="71" xfId="0" applyFont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4" fillId="0" borderId="77" xfId="0" applyFont="1" applyBorder="1" applyAlignment="1">
      <alignment horizontal="center" vertical="center"/>
    </xf>
    <xf numFmtId="0" fontId="4" fillId="0" borderId="78" xfId="0" applyFont="1" applyBorder="1" applyAlignment="1">
      <alignment horizontal="center" vertical="center"/>
    </xf>
    <xf numFmtId="0" fontId="4" fillId="0" borderId="7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4" xfId="0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67" xfId="0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0" fillId="0" borderId="25" xfId="0" applyBorder="1" applyAlignment="1">
      <alignment horizontal="center"/>
    </xf>
  </cellXfs>
  <cellStyles count="3">
    <cellStyle name="Link" xfId="1" builtinId="8"/>
    <cellStyle name="Standard" xfId="0" builtinId="0"/>
    <cellStyle name="Standard 2" xfId="2" xr:uid="{00000000-0005-0000-0000-000002000000}"/>
  </cellStyles>
  <dxfs count="497"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3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51"/>
        </patternFill>
      </fill>
    </dxf>
    <dxf>
      <font>
        <b/>
        <i val="0"/>
        <color indexed="56"/>
      </font>
      <fill>
        <patternFill>
          <bgColor indexed="27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numFmt numFmtId="30" formatCode="@"/>
      <fill>
        <patternFill>
          <bgColor rgb="FFFFC000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70C0"/>
      </font>
      <fill>
        <patternFill>
          <bgColor theme="8" tint="0.79998168889431442"/>
        </patternFill>
      </fill>
    </dxf>
    <dxf>
      <font>
        <b/>
        <i val="0"/>
        <color rgb="FF002060"/>
      </font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FFCC"/>
      <color rgb="FFFFFF99"/>
      <color rgb="FFF3D3F5"/>
      <color rgb="FF969696"/>
      <color rgb="FF339966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0</xdr:rowOff>
    </xdr:from>
    <xdr:to>
      <xdr:col>0</xdr:col>
      <xdr:colOff>600075</xdr:colOff>
      <xdr:row>3</xdr:row>
      <xdr:rowOff>19050</xdr:rowOff>
    </xdr:to>
    <xdr:pic>
      <xdr:nvPicPr>
        <xdr:cNvPr id="2049" name="Picture 1" descr="Uhlenbrock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0</xdr:rowOff>
    </xdr:from>
    <xdr:to>
      <xdr:col>2</xdr:col>
      <xdr:colOff>561975</xdr:colOff>
      <xdr:row>3</xdr:row>
      <xdr:rowOff>19050</xdr:rowOff>
    </xdr:to>
    <xdr:pic>
      <xdr:nvPicPr>
        <xdr:cNvPr id="2" name="Picture 1" descr="Uhlenbrock">
          <a:extLst>
            <a:ext uri="{FF2B5EF4-FFF2-40B4-BE49-F238E27FC236}">
              <a16:creationId xmlns:a16="http://schemas.microsoft.com/office/drawing/2014/main" id="{E5568CA0-3829-43B4-B993-11F8B8575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4340"/>
          <a:ext cx="428625" cy="3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0</xdr:rowOff>
    </xdr:from>
    <xdr:to>
      <xdr:col>2</xdr:col>
      <xdr:colOff>561975</xdr:colOff>
      <xdr:row>3</xdr:row>
      <xdr:rowOff>19050</xdr:rowOff>
    </xdr:to>
    <xdr:pic>
      <xdr:nvPicPr>
        <xdr:cNvPr id="12289" name="Picture 1" descr="Uhlenbrock">
          <a:extLst>
            <a:ext uri="{FF2B5EF4-FFF2-40B4-BE49-F238E27FC236}">
              <a16:creationId xmlns:a16="http://schemas.microsoft.com/office/drawing/2014/main" id="{00000000-0008-0000-0C00-000001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0</xdr:rowOff>
    </xdr:from>
    <xdr:to>
      <xdr:col>3</xdr:col>
      <xdr:colOff>561975</xdr:colOff>
      <xdr:row>3</xdr:row>
      <xdr:rowOff>19050</xdr:rowOff>
    </xdr:to>
    <xdr:pic>
      <xdr:nvPicPr>
        <xdr:cNvPr id="13313" name="Picture 1" descr="Uhlenbrock">
          <a:extLst>
            <a:ext uri="{FF2B5EF4-FFF2-40B4-BE49-F238E27FC236}">
              <a16:creationId xmlns:a16="http://schemas.microsoft.com/office/drawing/2014/main" id="{00000000-0008-0000-0D00-000001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</xdr:row>
      <xdr:rowOff>0</xdr:rowOff>
    </xdr:from>
    <xdr:to>
      <xdr:col>0</xdr:col>
      <xdr:colOff>561975</xdr:colOff>
      <xdr:row>3</xdr:row>
      <xdr:rowOff>19050</xdr:rowOff>
    </xdr:to>
    <xdr:pic>
      <xdr:nvPicPr>
        <xdr:cNvPr id="14337" name="Picture 1" descr="Uhlenbrock">
          <a:extLst>
            <a:ext uri="{FF2B5EF4-FFF2-40B4-BE49-F238E27FC236}">
              <a16:creationId xmlns:a16="http://schemas.microsoft.com/office/drawing/2014/main" id="{00000000-0008-0000-0E00-0000013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</xdr:row>
      <xdr:rowOff>0</xdr:rowOff>
    </xdr:from>
    <xdr:to>
      <xdr:col>1</xdr:col>
      <xdr:colOff>561975</xdr:colOff>
      <xdr:row>3</xdr:row>
      <xdr:rowOff>19050</xdr:rowOff>
    </xdr:to>
    <xdr:pic>
      <xdr:nvPicPr>
        <xdr:cNvPr id="15361" name="Picture 1" descr="Uhlenbrock">
          <a:extLst>
            <a:ext uri="{FF2B5EF4-FFF2-40B4-BE49-F238E27FC236}">
              <a16:creationId xmlns:a16="http://schemas.microsoft.com/office/drawing/2014/main" id="{00000000-0008-0000-0F00-0000013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0</xdr:rowOff>
    </xdr:from>
    <xdr:to>
      <xdr:col>2</xdr:col>
      <xdr:colOff>561975</xdr:colOff>
      <xdr:row>3</xdr:row>
      <xdr:rowOff>19050</xdr:rowOff>
    </xdr:to>
    <xdr:pic>
      <xdr:nvPicPr>
        <xdr:cNvPr id="16385" name="Picture 1" descr="Uhlenbrock">
          <a:extLst>
            <a:ext uri="{FF2B5EF4-FFF2-40B4-BE49-F238E27FC236}">
              <a16:creationId xmlns:a16="http://schemas.microsoft.com/office/drawing/2014/main" id="{00000000-0008-0000-1000-000001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0</xdr:rowOff>
    </xdr:from>
    <xdr:to>
      <xdr:col>3</xdr:col>
      <xdr:colOff>561975</xdr:colOff>
      <xdr:row>3</xdr:row>
      <xdr:rowOff>19050</xdr:rowOff>
    </xdr:to>
    <xdr:pic>
      <xdr:nvPicPr>
        <xdr:cNvPr id="17409" name="Picture 1" descr="Uhlenbrock">
          <a:extLst>
            <a:ext uri="{FF2B5EF4-FFF2-40B4-BE49-F238E27FC236}">
              <a16:creationId xmlns:a16="http://schemas.microsoft.com/office/drawing/2014/main" id="{00000000-0008-0000-1100-000001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</xdr:row>
      <xdr:rowOff>0</xdr:rowOff>
    </xdr:from>
    <xdr:to>
      <xdr:col>0</xdr:col>
      <xdr:colOff>561975</xdr:colOff>
      <xdr:row>3</xdr:row>
      <xdr:rowOff>19050</xdr:rowOff>
    </xdr:to>
    <xdr:pic>
      <xdr:nvPicPr>
        <xdr:cNvPr id="18433" name="Picture 1" descr="Uhlenbrock">
          <a:extLst>
            <a:ext uri="{FF2B5EF4-FFF2-40B4-BE49-F238E27FC236}">
              <a16:creationId xmlns:a16="http://schemas.microsoft.com/office/drawing/2014/main" id="{00000000-0008-0000-1200-0000014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</xdr:row>
      <xdr:rowOff>0</xdr:rowOff>
    </xdr:from>
    <xdr:to>
      <xdr:col>1</xdr:col>
      <xdr:colOff>561975</xdr:colOff>
      <xdr:row>3</xdr:row>
      <xdr:rowOff>19050</xdr:rowOff>
    </xdr:to>
    <xdr:pic>
      <xdr:nvPicPr>
        <xdr:cNvPr id="19457" name="Picture 1" descr="Uhlenbrock">
          <a:extLst>
            <a:ext uri="{FF2B5EF4-FFF2-40B4-BE49-F238E27FC236}">
              <a16:creationId xmlns:a16="http://schemas.microsoft.com/office/drawing/2014/main" id="{00000000-0008-0000-1300-000001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0</xdr:rowOff>
    </xdr:from>
    <xdr:to>
      <xdr:col>2</xdr:col>
      <xdr:colOff>561975</xdr:colOff>
      <xdr:row>3</xdr:row>
      <xdr:rowOff>19050</xdr:rowOff>
    </xdr:to>
    <xdr:pic>
      <xdr:nvPicPr>
        <xdr:cNvPr id="20481" name="Picture 1" descr="Uhlenbrock">
          <a:extLst>
            <a:ext uri="{FF2B5EF4-FFF2-40B4-BE49-F238E27FC236}">
              <a16:creationId xmlns:a16="http://schemas.microsoft.com/office/drawing/2014/main" id="{00000000-0008-0000-1400-0000015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2</xdr:row>
      <xdr:rowOff>0</xdr:rowOff>
    </xdr:from>
    <xdr:to>
      <xdr:col>1</xdr:col>
      <xdr:colOff>600075</xdr:colOff>
      <xdr:row>3</xdr:row>
      <xdr:rowOff>19050</xdr:rowOff>
    </xdr:to>
    <xdr:pic>
      <xdr:nvPicPr>
        <xdr:cNvPr id="3073" name="Picture 1" descr="Uhlenbrock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0</xdr:rowOff>
    </xdr:from>
    <xdr:to>
      <xdr:col>3</xdr:col>
      <xdr:colOff>561975</xdr:colOff>
      <xdr:row>3</xdr:row>
      <xdr:rowOff>19050</xdr:rowOff>
    </xdr:to>
    <xdr:pic>
      <xdr:nvPicPr>
        <xdr:cNvPr id="21505" name="Picture 1" descr="Uhlenbrock">
          <a:extLst>
            <a:ext uri="{FF2B5EF4-FFF2-40B4-BE49-F238E27FC236}">
              <a16:creationId xmlns:a16="http://schemas.microsoft.com/office/drawing/2014/main" id="{00000000-0008-0000-1500-000001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</xdr:row>
      <xdr:rowOff>0</xdr:rowOff>
    </xdr:from>
    <xdr:to>
      <xdr:col>0</xdr:col>
      <xdr:colOff>561975</xdr:colOff>
      <xdr:row>3</xdr:row>
      <xdr:rowOff>19050</xdr:rowOff>
    </xdr:to>
    <xdr:pic>
      <xdr:nvPicPr>
        <xdr:cNvPr id="22529" name="Picture 1" descr="Uhlenbrock">
          <a:extLst>
            <a:ext uri="{FF2B5EF4-FFF2-40B4-BE49-F238E27FC236}">
              <a16:creationId xmlns:a16="http://schemas.microsoft.com/office/drawing/2014/main" id="{00000000-0008-0000-1600-0000015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</xdr:row>
      <xdr:rowOff>0</xdr:rowOff>
    </xdr:from>
    <xdr:to>
      <xdr:col>1</xdr:col>
      <xdr:colOff>561975</xdr:colOff>
      <xdr:row>3</xdr:row>
      <xdr:rowOff>19050</xdr:rowOff>
    </xdr:to>
    <xdr:pic>
      <xdr:nvPicPr>
        <xdr:cNvPr id="23553" name="Picture 1" descr="Uhlenbrock">
          <a:extLst>
            <a:ext uri="{FF2B5EF4-FFF2-40B4-BE49-F238E27FC236}">
              <a16:creationId xmlns:a16="http://schemas.microsoft.com/office/drawing/2014/main" id="{00000000-0008-0000-1700-000001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0</xdr:rowOff>
    </xdr:from>
    <xdr:to>
      <xdr:col>2</xdr:col>
      <xdr:colOff>561975</xdr:colOff>
      <xdr:row>3</xdr:row>
      <xdr:rowOff>19050</xdr:rowOff>
    </xdr:to>
    <xdr:pic>
      <xdr:nvPicPr>
        <xdr:cNvPr id="24577" name="Picture 1" descr="Uhlenbrock">
          <a:extLst>
            <a:ext uri="{FF2B5EF4-FFF2-40B4-BE49-F238E27FC236}">
              <a16:creationId xmlns:a16="http://schemas.microsoft.com/office/drawing/2014/main" id="{00000000-0008-0000-1800-000001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0</xdr:rowOff>
    </xdr:from>
    <xdr:to>
      <xdr:col>3</xdr:col>
      <xdr:colOff>561975</xdr:colOff>
      <xdr:row>3</xdr:row>
      <xdr:rowOff>19050</xdr:rowOff>
    </xdr:to>
    <xdr:pic>
      <xdr:nvPicPr>
        <xdr:cNvPr id="25601" name="Picture 1" descr="Uhlenbrock">
          <a:extLst>
            <a:ext uri="{FF2B5EF4-FFF2-40B4-BE49-F238E27FC236}">
              <a16:creationId xmlns:a16="http://schemas.microsoft.com/office/drawing/2014/main" id="{00000000-0008-0000-1900-0000016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</xdr:row>
      <xdr:rowOff>0</xdr:rowOff>
    </xdr:from>
    <xdr:to>
      <xdr:col>0</xdr:col>
      <xdr:colOff>561975</xdr:colOff>
      <xdr:row>3</xdr:row>
      <xdr:rowOff>19050</xdr:rowOff>
    </xdr:to>
    <xdr:pic>
      <xdr:nvPicPr>
        <xdr:cNvPr id="26625" name="Picture 1" descr="Uhlenbrock">
          <a:extLst>
            <a:ext uri="{FF2B5EF4-FFF2-40B4-BE49-F238E27FC236}">
              <a16:creationId xmlns:a16="http://schemas.microsoft.com/office/drawing/2014/main" id="{00000000-0008-0000-1A00-0000016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</xdr:row>
      <xdr:rowOff>0</xdr:rowOff>
    </xdr:from>
    <xdr:to>
      <xdr:col>1</xdr:col>
      <xdr:colOff>561975</xdr:colOff>
      <xdr:row>3</xdr:row>
      <xdr:rowOff>19050</xdr:rowOff>
    </xdr:to>
    <xdr:pic>
      <xdr:nvPicPr>
        <xdr:cNvPr id="27649" name="Picture 1" descr="Uhlenbrock">
          <a:extLst>
            <a:ext uri="{FF2B5EF4-FFF2-40B4-BE49-F238E27FC236}">
              <a16:creationId xmlns:a16="http://schemas.microsoft.com/office/drawing/2014/main" id="{00000000-0008-0000-1B00-000001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0</xdr:rowOff>
    </xdr:from>
    <xdr:to>
      <xdr:col>2</xdr:col>
      <xdr:colOff>561975</xdr:colOff>
      <xdr:row>3</xdr:row>
      <xdr:rowOff>19050</xdr:rowOff>
    </xdr:to>
    <xdr:pic>
      <xdr:nvPicPr>
        <xdr:cNvPr id="28673" name="Picture 1" descr="Uhlenbrock">
          <a:extLst>
            <a:ext uri="{FF2B5EF4-FFF2-40B4-BE49-F238E27FC236}">
              <a16:creationId xmlns:a16="http://schemas.microsoft.com/office/drawing/2014/main" id="{00000000-0008-0000-1C00-0000017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0</xdr:rowOff>
    </xdr:from>
    <xdr:to>
      <xdr:col>3</xdr:col>
      <xdr:colOff>561975</xdr:colOff>
      <xdr:row>3</xdr:row>
      <xdr:rowOff>19050</xdr:rowOff>
    </xdr:to>
    <xdr:pic>
      <xdr:nvPicPr>
        <xdr:cNvPr id="29697" name="Picture 1" descr="Uhlenbrock">
          <a:extLst>
            <a:ext uri="{FF2B5EF4-FFF2-40B4-BE49-F238E27FC236}">
              <a16:creationId xmlns:a16="http://schemas.microsoft.com/office/drawing/2014/main" id="{00000000-0008-0000-1D00-0000017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0</xdr:rowOff>
    </xdr:from>
    <xdr:to>
      <xdr:col>0</xdr:col>
      <xdr:colOff>600075</xdr:colOff>
      <xdr:row>3</xdr:row>
      <xdr:rowOff>19050</xdr:rowOff>
    </xdr:to>
    <xdr:pic>
      <xdr:nvPicPr>
        <xdr:cNvPr id="30721" name="Picture 1" descr="Uhlenbrock">
          <a:extLst>
            <a:ext uri="{FF2B5EF4-FFF2-40B4-BE49-F238E27FC236}">
              <a16:creationId xmlns:a16="http://schemas.microsoft.com/office/drawing/2014/main" id="{00000000-0008-0000-1E00-0000017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180975</xdr:colOff>
      <xdr:row>2</xdr:row>
      <xdr:rowOff>0</xdr:rowOff>
    </xdr:from>
    <xdr:to>
      <xdr:col>2</xdr:col>
      <xdr:colOff>609600</xdr:colOff>
      <xdr:row>3</xdr:row>
      <xdr:rowOff>19050</xdr:rowOff>
    </xdr:to>
    <xdr:pic>
      <xdr:nvPicPr>
        <xdr:cNvPr id="4097" name="Picture 1" descr="Uhlenbrock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19050</xdr:rowOff>
    </xdr:to>
    <xdr:pic>
      <xdr:nvPicPr>
        <xdr:cNvPr id="31745" name="Picture 1" descr="Uhlenbrock">
          <a:extLst>
            <a:ext uri="{FF2B5EF4-FFF2-40B4-BE49-F238E27FC236}">
              <a16:creationId xmlns:a16="http://schemas.microsoft.com/office/drawing/2014/main" id="{00000000-0008-0000-1F00-0000017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2</xdr:row>
      <xdr:rowOff>0</xdr:rowOff>
    </xdr:from>
    <xdr:to>
      <xdr:col>2</xdr:col>
      <xdr:colOff>609600</xdr:colOff>
      <xdr:row>3</xdr:row>
      <xdr:rowOff>19050</xdr:rowOff>
    </xdr:to>
    <xdr:pic>
      <xdr:nvPicPr>
        <xdr:cNvPr id="32769" name="Picture 1" descr="Uhlenbrock">
          <a:extLst>
            <a:ext uri="{FF2B5EF4-FFF2-40B4-BE49-F238E27FC236}">
              <a16:creationId xmlns:a16="http://schemas.microsoft.com/office/drawing/2014/main" id="{00000000-0008-0000-2000-0000018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171450</xdr:colOff>
      <xdr:row>2</xdr:row>
      <xdr:rowOff>0</xdr:rowOff>
    </xdr:from>
    <xdr:to>
      <xdr:col>3</xdr:col>
      <xdr:colOff>600075</xdr:colOff>
      <xdr:row>3</xdr:row>
      <xdr:rowOff>19050</xdr:rowOff>
    </xdr:to>
    <xdr:pic>
      <xdr:nvPicPr>
        <xdr:cNvPr id="33793" name="Picture 1" descr="Uhlenbrock">
          <a:extLst>
            <a:ext uri="{FF2B5EF4-FFF2-40B4-BE49-F238E27FC236}">
              <a16:creationId xmlns:a16="http://schemas.microsoft.com/office/drawing/2014/main" id="{00000000-0008-0000-2100-0000018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171450</xdr:colOff>
      <xdr:row>1</xdr:row>
      <xdr:rowOff>114300</xdr:rowOff>
    </xdr:from>
    <xdr:to>
      <xdr:col>3</xdr:col>
      <xdr:colOff>600075</xdr:colOff>
      <xdr:row>3</xdr:row>
      <xdr:rowOff>9525</xdr:rowOff>
    </xdr:to>
    <xdr:pic>
      <xdr:nvPicPr>
        <xdr:cNvPr id="34817" name="Picture 1" descr="Uhlenbrock">
          <a:extLst>
            <a:ext uri="{FF2B5EF4-FFF2-40B4-BE49-F238E27FC236}">
              <a16:creationId xmlns:a16="http://schemas.microsoft.com/office/drawing/2014/main" id="{00000000-0008-0000-2200-0000018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28625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</xdr:row>
      <xdr:rowOff>0</xdr:rowOff>
    </xdr:from>
    <xdr:to>
      <xdr:col>1</xdr:col>
      <xdr:colOff>561975</xdr:colOff>
      <xdr:row>3</xdr:row>
      <xdr:rowOff>19050</xdr:rowOff>
    </xdr:to>
    <xdr:pic>
      <xdr:nvPicPr>
        <xdr:cNvPr id="35841" name="Picture 1" descr="Uhlenbrock">
          <a:extLst>
            <a:ext uri="{FF2B5EF4-FFF2-40B4-BE49-F238E27FC236}">
              <a16:creationId xmlns:a16="http://schemas.microsoft.com/office/drawing/2014/main" id="{00000000-0008-0000-2300-0000018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2</xdr:row>
      <xdr:rowOff>0</xdr:rowOff>
    </xdr:from>
    <xdr:to>
      <xdr:col>3</xdr:col>
      <xdr:colOff>590550</xdr:colOff>
      <xdr:row>3</xdr:row>
      <xdr:rowOff>19050</xdr:rowOff>
    </xdr:to>
    <xdr:pic>
      <xdr:nvPicPr>
        <xdr:cNvPr id="36865" name="Picture 1" descr="Uhlenbrock">
          <a:extLst>
            <a:ext uri="{FF2B5EF4-FFF2-40B4-BE49-F238E27FC236}">
              <a16:creationId xmlns:a16="http://schemas.microsoft.com/office/drawing/2014/main" id="{00000000-0008-0000-2400-0000019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2</xdr:row>
      <xdr:rowOff>0</xdr:rowOff>
    </xdr:from>
    <xdr:to>
      <xdr:col>1</xdr:col>
      <xdr:colOff>600075</xdr:colOff>
      <xdr:row>3</xdr:row>
      <xdr:rowOff>19050</xdr:rowOff>
    </xdr:to>
    <xdr:pic>
      <xdr:nvPicPr>
        <xdr:cNvPr id="37889" name="Picture 1" descr="Uhlenbrock">
          <a:extLst>
            <a:ext uri="{FF2B5EF4-FFF2-40B4-BE49-F238E27FC236}">
              <a16:creationId xmlns:a16="http://schemas.microsoft.com/office/drawing/2014/main" id="{00000000-0008-0000-2500-000001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</xdr:row>
      <xdr:rowOff>0</xdr:rowOff>
    </xdr:from>
    <xdr:to>
      <xdr:col>0</xdr:col>
      <xdr:colOff>561975</xdr:colOff>
      <xdr:row>3</xdr:row>
      <xdr:rowOff>19050</xdr:rowOff>
    </xdr:to>
    <xdr:pic>
      <xdr:nvPicPr>
        <xdr:cNvPr id="38913" name="Picture 1" descr="Uhlenbrock">
          <a:extLst>
            <a:ext uri="{FF2B5EF4-FFF2-40B4-BE49-F238E27FC236}">
              <a16:creationId xmlns:a16="http://schemas.microsoft.com/office/drawing/2014/main" id="{00000000-0008-0000-2600-000001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2</xdr:row>
      <xdr:rowOff>0</xdr:rowOff>
    </xdr:from>
    <xdr:to>
      <xdr:col>2</xdr:col>
      <xdr:colOff>600075</xdr:colOff>
      <xdr:row>3</xdr:row>
      <xdr:rowOff>19050</xdr:rowOff>
    </xdr:to>
    <xdr:pic>
      <xdr:nvPicPr>
        <xdr:cNvPr id="39937" name="Picture 1" descr="Uhlenbrock">
          <a:extLst>
            <a:ext uri="{FF2B5EF4-FFF2-40B4-BE49-F238E27FC236}">
              <a16:creationId xmlns:a16="http://schemas.microsoft.com/office/drawing/2014/main" id="{00000000-0008-0000-2700-0000019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0</xdr:rowOff>
    </xdr:from>
    <xdr:to>
      <xdr:col>0</xdr:col>
      <xdr:colOff>600075</xdr:colOff>
      <xdr:row>3</xdr:row>
      <xdr:rowOff>19050</xdr:rowOff>
    </xdr:to>
    <xdr:pic>
      <xdr:nvPicPr>
        <xdr:cNvPr id="40961" name="Picture 1" descr="Uhlenbrock">
          <a:extLst>
            <a:ext uri="{FF2B5EF4-FFF2-40B4-BE49-F238E27FC236}">
              <a16:creationId xmlns:a16="http://schemas.microsoft.com/office/drawing/2014/main" id="{00000000-0008-0000-2800-000001A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2</xdr:row>
      <xdr:rowOff>0</xdr:rowOff>
    </xdr:from>
    <xdr:to>
      <xdr:col>3</xdr:col>
      <xdr:colOff>609600</xdr:colOff>
      <xdr:row>3</xdr:row>
      <xdr:rowOff>19050</xdr:rowOff>
    </xdr:to>
    <xdr:pic>
      <xdr:nvPicPr>
        <xdr:cNvPr id="5121" name="Picture 1" descr="Uhlenbrock">
          <a:extLst>
            <a:ext uri="{FF2B5EF4-FFF2-40B4-BE49-F238E27FC236}">
              <a16:creationId xmlns:a16="http://schemas.microsoft.com/office/drawing/2014/main" id="{00000000-0008-0000-05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2</xdr:row>
      <xdr:rowOff>0</xdr:rowOff>
    </xdr:from>
    <xdr:to>
      <xdr:col>2</xdr:col>
      <xdr:colOff>600075</xdr:colOff>
      <xdr:row>3</xdr:row>
      <xdr:rowOff>19050</xdr:rowOff>
    </xdr:to>
    <xdr:pic>
      <xdr:nvPicPr>
        <xdr:cNvPr id="41985" name="Picture 1" descr="Uhlenbrock">
          <a:extLst>
            <a:ext uri="{FF2B5EF4-FFF2-40B4-BE49-F238E27FC236}">
              <a16:creationId xmlns:a16="http://schemas.microsoft.com/office/drawing/2014/main" id="{00000000-0008-0000-2900-000001A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156210</xdr:colOff>
      <xdr:row>2</xdr:row>
      <xdr:rowOff>7620</xdr:rowOff>
    </xdr:from>
    <xdr:to>
      <xdr:col>0</xdr:col>
      <xdr:colOff>584835</xdr:colOff>
      <xdr:row>3</xdr:row>
      <xdr:rowOff>26670</xdr:rowOff>
    </xdr:to>
    <xdr:pic>
      <xdr:nvPicPr>
        <xdr:cNvPr id="44033" name="Picture 1" descr="Uhlenbrock">
          <a:extLst>
            <a:ext uri="{FF2B5EF4-FFF2-40B4-BE49-F238E27FC236}">
              <a16:creationId xmlns:a16="http://schemas.microsoft.com/office/drawing/2014/main" id="{00000000-0008-0000-2B00-000001A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" y="441960"/>
          <a:ext cx="428625" cy="3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2</xdr:row>
      <xdr:rowOff>0</xdr:rowOff>
    </xdr:from>
    <xdr:to>
      <xdr:col>2</xdr:col>
      <xdr:colOff>609600</xdr:colOff>
      <xdr:row>3</xdr:row>
      <xdr:rowOff>19050</xdr:rowOff>
    </xdr:to>
    <xdr:pic>
      <xdr:nvPicPr>
        <xdr:cNvPr id="3" name="Picture 1" descr="Uhlenbrock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2</xdr:row>
      <xdr:rowOff>0</xdr:rowOff>
    </xdr:from>
    <xdr:to>
      <xdr:col>3</xdr:col>
      <xdr:colOff>590550</xdr:colOff>
      <xdr:row>3</xdr:row>
      <xdr:rowOff>19050</xdr:rowOff>
    </xdr:to>
    <xdr:pic>
      <xdr:nvPicPr>
        <xdr:cNvPr id="45057" name="Picture 1" descr="Uhlenbrock">
          <a:extLst>
            <a:ext uri="{FF2B5EF4-FFF2-40B4-BE49-F238E27FC236}">
              <a16:creationId xmlns:a16="http://schemas.microsoft.com/office/drawing/2014/main" id="{00000000-0008-0000-2D00-000001B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</xdr:row>
      <xdr:rowOff>0</xdr:rowOff>
    </xdr:from>
    <xdr:to>
      <xdr:col>0</xdr:col>
      <xdr:colOff>590550</xdr:colOff>
      <xdr:row>3</xdr:row>
      <xdr:rowOff>19050</xdr:rowOff>
    </xdr:to>
    <xdr:pic>
      <xdr:nvPicPr>
        <xdr:cNvPr id="1025" name="Picture 1" descr="Uhlenbrock">
          <a:extLst>
            <a:ext uri="{FF2B5EF4-FFF2-40B4-BE49-F238E27FC236}">
              <a16:creationId xmlns:a16="http://schemas.microsoft.com/office/drawing/2014/main" id="{00000000-0008-0000-2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2</xdr:row>
      <xdr:rowOff>66675</xdr:rowOff>
    </xdr:from>
    <xdr:to>
      <xdr:col>0</xdr:col>
      <xdr:colOff>748574</xdr:colOff>
      <xdr:row>2</xdr:row>
      <xdr:rowOff>246675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504825"/>
          <a:ext cx="719999" cy="180000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739049</xdr:colOff>
      <xdr:row>2</xdr:row>
      <xdr:rowOff>246675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504825"/>
          <a:ext cx="719999" cy="180000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76200</xdr:rowOff>
    </xdr:from>
    <xdr:to>
      <xdr:col>0</xdr:col>
      <xdr:colOff>738440</xdr:colOff>
      <xdr:row>2</xdr:row>
      <xdr:rowOff>252999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3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14350"/>
          <a:ext cx="719390" cy="176799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76200</xdr:rowOff>
    </xdr:from>
    <xdr:to>
      <xdr:col>0</xdr:col>
      <xdr:colOff>738440</xdr:colOff>
      <xdr:row>2</xdr:row>
      <xdr:rowOff>252999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14350"/>
          <a:ext cx="719390" cy="176799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76200</xdr:rowOff>
    </xdr:from>
    <xdr:to>
      <xdr:col>0</xdr:col>
      <xdr:colOff>738440</xdr:colOff>
      <xdr:row>2</xdr:row>
      <xdr:rowOff>252999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14350"/>
          <a:ext cx="719390" cy="1767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</xdr:row>
      <xdr:rowOff>0</xdr:rowOff>
    </xdr:from>
    <xdr:to>
      <xdr:col>0</xdr:col>
      <xdr:colOff>609600</xdr:colOff>
      <xdr:row>3</xdr:row>
      <xdr:rowOff>19050</xdr:rowOff>
    </xdr:to>
    <xdr:pic>
      <xdr:nvPicPr>
        <xdr:cNvPr id="6145" name="Picture 1" descr="Uhlenbrock">
          <a:extLst>
            <a:ext uri="{FF2B5EF4-FFF2-40B4-BE49-F238E27FC236}">
              <a16:creationId xmlns:a16="http://schemas.microsoft.com/office/drawing/2014/main" id="{00000000-0008-0000-06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3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4825"/>
          <a:ext cx="719390" cy="176799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4825"/>
          <a:ext cx="719390" cy="176799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4825"/>
          <a:ext cx="719390" cy="176799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3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4825"/>
          <a:ext cx="719390" cy="176799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3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4825"/>
          <a:ext cx="719390" cy="176799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4825"/>
          <a:ext cx="719390" cy="176799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76200</xdr:rowOff>
    </xdr:from>
    <xdr:to>
      <xdr:col>0</xdr:col>
      <xdr:colOff>738440</xdr:colOff>
      <xdr:row>2</xdr:row>
      <xdr:rowOff>252999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14350"/>
          <a:ext cx="719390" cy="176799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</xdr:row>
      <xdr:rowOff>0</xdr:rowOff>
    </xdr:from>
    <xdr:to>
      <xdr:col>0</xdr:col>
      <xdr:colOff>533400</xdr:colOff>
      <xdr:row>3</xdr:row>
      <xdr:rowOff>9525</xdr:rowOff>
    </xdr:to>
    <xdr:pic>
      <xdr:nvPicPr>
        <xdr:cNvPr id="2" name="Picture 1" descr="http://www.modellbahn-die-weiche.de/catalog/images/ldt.jpg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438150"/>
          <a:ext cx="276225" cy="323850"/>
        </a:xfrm>
        <a:prstGeom prst="rect">
          <a:avLst/>
        </a:prstGeom>
        <a:noFill/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</xdr:row>
      <xdr:rowOff>0</xdr:rowOff>
    </xdr:from>
    <xdr:to>
      <xdr:col>0</xdr:col>
      <xdr:colOff>533400</xdr:colOff>
      <xdr:row>3</xdr:row>
      <xdr:rowOff>9525</xdr:rowOff>
    </xdr:to>
    <xdr:pic>
      <xdr:nvPicPr>
        <xdr:cNvPr id="2" name="Picture 1" descr="http://www.modellbahn-die-weiche.de/catalog/images/ldt.jpg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438150"/>
          <a:ext cx="276225" cy="323850"/>
        </a:xfrm>
        <a:prstGeom prst="rect">
          <a:avLst/>
        </a:prstGeom>
        <a:noFill/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0</xdr:col>
      <xdr:colOff>760179</xdr:colOff>
      <xdr:row>2</xdr:row>
      <xdr:rowOff>295275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0"/>
          <a:ext cx="760179" cy="2571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2</xdr:row>
      <xdr:rowOff>0</xdr:rowOff>
    </xdr:from>
    <xdr:to>
      <xdr:col>1</xdr:col>
      <xdr:colOff>590550</xdr:colOff>
      <xdr:row>3</xdr:row>
      <xdr:rowOff>19050</xdr:rowOff>
    </xdr:to>
    <xdr:pic>
      <xdr:nvPicPr>
        <xdr:cNvPr id="7169" name="Picture 1" descr="Uhlenbrock">
          <a:extLst>
            <a:ext uri="{FF2B5EF4-FFF2-40B4-BE49-F238E27FC236}">
              <a16:creationId xmlns:a16="http://schemas.microsoft.com/office/drawing/2014/main" id="{00000000-0008-0000-0700-00000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2</xdr:row>
      <xdr:rowOff>66675</xdr:rowOff>
    </xdr:from>
    <xdr:to>
      <xdr:col>0</xdr:col>
      <xdr:colOff>738440</xdr:colOff>
      <xdr:row>2</xdr:row>
      <xdr:rowOff>243474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3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501015"/>
          <a:ext cx="719390" cy="1767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2</xdr:row>
      <xdr:rowOff>0</xdr:rowOff>
    </xdr:from>
    <xdr:to>
      <xdr:col>2</xdr:col>
      <xdr:colOff>590550</xdr:colOff>
      <xdr:row>3</xdr:row>
      <xdr:rowOff>19050</xdr:rowOff>
    </xdr:to>
    <xdr:pic>
      <xdr:nvPicPr>
        <xdr:cNvPr id="8193" name="Picture 1" descr="Uhlenbrock">
          <a:extLst>
            <a:ext uri="{FF2B5EF4-FFF2-40B4-BE49-F238E27FC236}">
              <a16:creationId xmlns:a16="http://schemas.microsoft.com/office/drawing/2014/main" id="{00000000-0008-0000-0800-00000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</xdr:row>
      <xdr:rowOff>0</xdr:rowOff>
    </xdr:from>
    <xdr:to>
      <xdr:col>3</xdr:col>
      <xdr:colOff>561975</xdr:colOff>
      <xdr:row>3</xdr:row>
      <xdr:rowOff>19050</xdr:rowOff>
    </xdr:to>
    <xdr:pic>
      <xdr:nvPicPr>
        <xdr:cNvPr id="9217" name="Picture 1" descr="Uhlenbrock">
          <a:extLst>
            <a:ext uri="{FF2B5EF4-FFF2-40B4-BE49-F238E27FC236}">
              <a16:creationId xmlns:a16="http://schemas.microsoft.com/office/drawing/2014/main" id="{00000000-0008-0000-09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438150"/>
          <a:ext cx="4286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167640</xdr:colOff>
      <xdr:row>2</xdr:row>
      <xdr:rowOff>0</xdr:rowOff>
    </xdr:from>
    <xdr:to>
      <xdr:col>1</xdr:col>
      <xdr:colOff>596265</xdr:colOff>
      <xdr:row>3</xdr:row>
      <xdr:rowOff>19050</xdr:rowOff>
    </xdr:to>
    <xdr:pic>
      <xdr:nvPicPr>
        <xdr:cNvPr id="43009" name="Picture 1" descr="Uhlenbrock">
          <a:extLst>
            <a:ext uri="{FF2B5EF4-FFF2-40B4-BE49-F238E27FC236}">
              <a16:creationId xmlns:a16="http://schemas.microsoft.com/office/drawing/2014/main" id="{00000000-0008-0000-2A00-000001A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434340"/>
          <a:ext cx="428625" cy="3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d.docs.live.net/f391bd14533ed1ae/Moba%20Doc/Uhlenbrock%2067810%20Servodecoder.pdf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d.docs.live.net/f391bd14533ed1ae/Moba%20Doc/Uhlenbrock%2067800%20Servodecoder.pdf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d.docs.live.net/f391bd14533ed1ae/Moba%20Doc/Uhlenbrock%2067800%20Servodecoder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d.docs.live.net/f391bd14533ed1ae/Moba%20Doc/Uhlenbrock%2067800%20Servodecoder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7.x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.docs.live.net/f391bd14533ed1ae/Moba%20Doc/Uhlenbrock%2067810%20Servodecoder.pdf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8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9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d.docs.live.net/f391bd14533ed1ae/Moba%20Doc/Uhlenbrock%2067810%20Servodecoder.pdf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2.x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3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4.xml"/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6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7.xml"/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https://d.docs.live.net/f391bd14533ed1ae/Moba%20Doc/Uhlenbrock%2067800%20Servodecoder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8.xml"/><Relationship Id="rId2" Type="http://schemas.openxmlformats.org/officeDocument/2006/relationships/printerSettings" Target="../printerSettings/printerSettings40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9.xml"/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https://d.docs.live.net/f391bd14533ed1ae/Moba%20Doc/Uhlenbrock%2067800%20Servodecoder.pdf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0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1.xml"/><Relationship Id="rId2" Type="http://schemas.openxmlformats.org/officeDocument/2006/relationships/printerSettings" Target="../printerSettings/printerSettings43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2.xml"/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3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4.xml"/><Relationship Id="rId2" Type="http://schemas.openxmlformats.org/officeDocument/2006/relationships/printerSettings" Target="../printerSettings/printerSettings46.bin"/><Relationship Id="rId1" Type="http://schemas.openxmlformats.org/officeDocument/2006/relationships/hyperlink" Target="https://d.docs.live.net/f391bd14533ed1ae/Moba%20Doc/Uhlenbrock%20%2081310%20DigitalServo.pdf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5.xml"/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s://d.docs.live.net/f391bd14533ed1ae/Moba%20Doc/Tams%20Multi-Decoder.pdf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6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7.xml"/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8.xml"/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9.xml"/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1.xml"/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2.xml"/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4.xml"/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5.xml"/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6.xml"/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https://onedrive.live.com/redir?resid=F391BD14533ED1AE!1491&amp;authkey=!AD5Ms0_yvH7hRgw&amp;ithint=file%2cpdf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7.xml"/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https://d.docs.live.net/f391bd14533ed1ae/Moba%20Doc/LDT%20SA-DEC%204%20Schaltdecoder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onedrive.live.com/redir?resid=F391BD14533ED1AE!638&amp;authkey=!AE0mAZ0ORfZkEIc&amp;ithint=file%2cpdf" TargetMode="External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8.xml"/><Relationship Id="rId2" Type="http://schemas.openxmlformats.org/officeDocument/2006/relationships/printerSettings" Target="../printerSettings/printerSettings60.bin"/><Relationship Id="rId1" Type="http://schemas.openxmlformats.org/officeDocument/2006/relationships/hyperlink" Target="https://d.docs.live.net/f391bd14533ed1ae/Moba%20Doc/LDT%20SA-DEC%204%20Schaltdecoder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9.xml"/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s://d.docs.live.net/f391bd14533ed1ae/Moba%20Doc/Qdecoder%20Anleitung%20ZA1-16.pdf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0.xml"/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s://d.docs.live.net/f391bd14533ed1ae/Moba%20Doc/Tams%20EasySound-maxi.pdf" TargetMode="Externa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4.bin"/><Relationship Id="rId1" Type="http://schemas.openxmlformats.org/officeDocument/2006/relationships/hyperlink" Target="https://d.docs.live.net/f391bd14533ed1ae/AppData/AppData/Roaming/Microsoft/Excel/Servodecoder%20Uhlenbrock%2067810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d.docs.live.net/f391bd14533ed1ae/Moba%20Doc/Uhlenbrock%2067800%20Servodecoder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skydrive.live.com/redir?resid=F391BD14533ED1AE!620&amp;authkey=!APs7iyQiJzvVU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4" tint="-0.249977111117893"/>
  </sheetPr>
  <dimension ref="A1:P30"/>
  <sheetViews>
    <sheetView showGridLines="0" workbookViewId="0">
      <pane ySplit="2" topLeftCell="A12" activePane="bottomLeft" state="frozen"/>
      <selection pane="bottomLeft" activeCell="N16" sqref="N16"/>
    </sheetView>
  </sheetViews>
  <sheetFormatPr baseColWidth="10" defaultColWidth="11.44140625" defaultRowHeight="19.95" customHeight="1" x14ac:dyDescent="0.25"/>
  <cols>
    <col min="1" max="1" width="13.33203125" style="2" bestFit="1" customWidth="1"/>
    <col min="2" max="2" width="11.44140625" style="1" customWidth="1"/>
    <col min="3" max="3" width="16.6640625" customWidth="1"/>
    <col min="4" max="4" width="3.5546875" style="20" customWidth="1"/>
    <col min="5" max="5" width="13.33203125" style="2" bestFit="1" customWidth="1"/>
    <col min="6" max="6" width="11.44140625" style="1" customWidth="1"/>
    <col min="7" max="7" width="16.6640625" customWidth="1"/>
    <col min="8" max="8" width="3.5546875" customWidth="1"/>
    <col min="9" max="9" width="13.33203125" style="2" bestFit="1" customWidth="1"/>
    <col min="10" max="10" width="11.44140625" style="1" customWidth="1"/>
    <col min="11" max="11" width="16.6640625" customWidth="1"/>
    <col min="12" max="12" width="3.5546875" customWidth="1"/>
    <col min="13" max="13" width="13.33203125" style="2" bestFit="1" customWidth="1"/>
    <col min="14" max="14" width="11.44140625" style="1" customWidth="1"/>
    <col min="15" max="15" width="16.6640625" customWidth="1"/>
    <col min="16" max="16" width="3.5546875" customWidth="1"/>
  </cols>
  <sheetData>
    <row r="1" spans="1:16" s="178" customFormat="1" ht="19.95" customHeight="1" x14ac:dyDescent="0.25">
      <c r="A1" s="308" t="s">
        <v>0</v>
      </c>
      <c r="B1" s="309"/>
      <c r="C1" s="309"/>
      <c r="D1" s="310"/>
      <c r="E1" s="308" t="s">
        <v>1</v>
      </c>
      <c r="F1" s="309"/>
      <c r="G1" s="309"/>
      <c r="H1" s="310"/>
      <c r="I1" s="308" t="s">
        <v>2</v>
      </c>
      <c r="J1" s="309"/>
      <c r="K1" s="309"/>
      <c r="L1" s="310"/>
      <c r="M1" s="308" t="s">
        <v>3</v>
      </c>
      <c r="N1" s="309"/>
      <c r="O1" s="309"/>
      <c r="P1" s="310"/>
    </row>
    <row r="2" spans="1:16" s="306" customFormat="1" ht="19.95" customHeight="1" x14ac:dyDescent="0.25">
      <c r="A2" s="302" t="s">
        <v>4</v>
      </c>
      <c r="B2" s="303" t="s">
        <v>5</v>
      </c>
      <c r="C2" s="304" t="s">
        <v>6</v>
      </c>
      <c r="D2" s="305"/>
      <c r="E2" s="302" t="s">
        <v>4</v>
      </c>
      <c r="F2" s="303" t="s">
        <v>5</v>
      </c>
      <c r="G2" s="304" t="s">
        <v>6</v>
      </c>
      <c r="H2" s="305"/>
      <c r="I2" s="302" t="s">
        <v>4</v>
      </c>
      <c r="J2" s="303" t="s">
        <v>5</v>
      </c>
      <c r="K2" s="304" t="s">
        <v>6</v>
      </c>
      <c r="L2" s="305"/>
      <c r="M2" s="302" t="s">
        <v>4</v>
      </c>
      <c r="N2" s="303" t="s">
        <v>5</v>
      </c>
      <c r="O2" s="304" t="s">
        <v>6</v>
      </c>
      <c r="P2" s="305"/>
    </row>
    <row r="3" spans="1:16" ht="19.95" customHeight="1" x14ac:dyDescent="0.25">
      <c r="A3" s="146" t="s">
        <v>7</v>
      </c>
      <c r="B3" s="147">
        <v>21</v>
      </c>
      <c r="C3" s="148"/>
      <c r="D3" s="149"/>
      <c r="E3" s="146" t="s">
        <v>8</v>
      </c>
      <c r="F3" s="147">
        <v>13</v>
      </c>
      <c r="G3" s="162" t="s">
        <v>9</v>
      </c>
      <c r="H3" s="163" t="s">
        <v>10</v>
      </c>
      <c r="I3" s="154" t="s">
        <v>11</v>
      </c>
      <c r="J3" s="300">
        <v>9</v>
      </c>
      <c r="K3" s="169"/>
      <c r="L3" s="163"/>
      <c r="M3" s="146" t="s">
        <v>13</v>
      </c>
      <c r="N3" s="147">
        <v>1</v>
      </c>
      <c r="O3" s="148" t="s">
        <v>14</v>
      </c>
      <c r="P3" s="163" t="s">
        <v>10</v>
      </c>
    </row>
    <row r="4" spans="1:16" ht="19.95" customHeight="1" x14ac:dyDescent="0.25">
      <c r="A4" s="298">
        <v>67800</v>
      </c>
      <c r="B4" s="119">
        <v>22</v>
      </c>
      <c r="C4" s="124"/>
      <c r="D4" s="136"/>
      <c r="E4" s="298">
        <v>67800</v>
      </c>
      <c r="F4" s="119">
        <v>14</v>
      </c>
      <c r="G4" s="128" t="s">
        <v>16</v>
      </c>
      <c r="H4" s="132" t="s">
        <v>10</v>
      </c>
      <c r="I4" s="188" t="s">
        <v>15</v>
      </c>
      <c r="J4" s="121">
        <v>10</v>
      </c>
      <c r="K4" s="123"/>
      <c r="L4" s="132"/>
      <c r="M4" s="298">
        <v>67810</v>
      </c>
      <c r="N4" s="119">
        <v>2</v>
      </c>
      <c r="O4" s="128" t="s">
        <v>18</v>
      </c>
      <c r="P4" s="132" t="s">
        <v>10</v>
      </c>
    </row>
    <row r="5" spans="1:16" ht="19.95" customHeight="1" x14ac:dyDescent="0.25">
      <c r="A5" s="137"/>
      <c r="B5" s="119">
        <v>23</v>
      </c>
      <c r="C5" s="124"/>
      <c r="D5" s="136"/>
      <c r="E5" s="137"/>
      <c r="F5" s="119">
        <v>15</v>
      </c>
      <c r="G5" s="124" t="s">
        <v>19</v>
      </c>
      <c r="H5" s="132" t="s">
        <v>10</v>
      </c>
      <c r="I5" s="139"/>
      <c r="J5" s="121">
        <v>11</v>
      </c>
      <c r="K5" s="130" t="s">
        <v>20</v>
      </c>
      <c r="L5" s="136" t="s">
        <v>364</v>
      </c>
      <c r="M5" s="137"/>
      <c r="N5" s="119">
        <v>3</v>
      </c>
      <c r="O5" s="128" t="s">
        <v>21</v>
      </c>
      <c r="P5" s="132" t="s">
        <v>10</v>
      </c>
    </row>
    <row r="6" spans="1:16" ht="19.95" customHeight="1" x14ac:dyDescent="0.25">
      <c r="A6" s="150"/>
      <c r="B6" s="151" t="s">
        <v>22</v>
      </c>
      <c r="C6" s="152"/>
      <c r="D6" s="153"/>
      <c r="E6" s="150"/>
      <c r="F6" s="164">
        <v>16</v>
      </c>
      <c r="G6" s="165" t="s">
        <v>23</v>
      </c>
      <c r="H6" s="166" t="s">
        <v>10</v>
      </c>
      <c r="I6" s="141"/>
      <c r="J6" s="145">
        <v>12</v>
      </c>
      <c r="K6" s="175" t="s">
        <v>24</v>
      </c>
      <c r="L6" s="136" t="s">
        <v>364</v>
      </c>
      <c r="M6" s="150"/>
      <c r="N6" s="164">
        <v>4</v>
      </c>
      <c r="O6" s="165" t="s">
        <v>25</v>
      </c>
      <c r="P6" s="166" t="s">
        <v>10</v>
      </c>
    </row>
    <row r="7" spans="1:16" ht="19.95" customHeight="1" x14ac:dyDescent="0.25">
      <c r="A7" s="154" t="s">
        <v>26</v>
      </c>
      <c r="B7" s="155">
        <v>25</v>
      </c>
      <c r="C7" s="156"/>
      <c r="D7" s="149"/>
      <c r="E7" s="146" t="s">
        <v>27</v>
      </c>
      <c r="F7" s="147">
        <v>17</v>
      </c>
      <c r="G7" s="162" t="s">
        <v>28</v>
      </c>
      <c r="H7" s="167" t="s">
        <v>10</v>
      </c>
      <c r="I7" s="176"/>
      <c r="J7" s="173"/>
      <c r="K7" s="169"/>
      <c r="L7" s="170"/>
      <c r="M7" s="154" t="s">
        <v>29</v>
      </c>
      <c r="N7" s="155">
        <v>5</v>
      </c>
      <c r="O7" s="169"/>
      <c r="P7" s="170"/>
    </row>
    <row r="8" spans="1:16" ht="19.95" customHeight="1" x14ac:dyDescent="0.25">
      <c r="A8" s="298">
        <v>67800</v>
      </c>
      <c r="B8" s="121">
        <v>26</v>
      </c>
      <c r="C8" s="123"/>
      <c r="D8" s="134"/>
      <c r="E8" s="298">
        <v>67800</v>
      </c>
      <c r="F8" s="119">
        <v>18</v>
      </c>
      <c r="G8" s="128" t="s">
        <v>30</v>
      </c>
      <c r="H8" s="133" t="s">
        <v>10</v>
      </c>
      <c r="I8" s="139"/>
      <c r="J8" s="120"/>
      <c r="K8" s="123"/>
      <c r="L8" s="134"/>
      <c r="M8" s="298">
        <v>67800</v>
      </c>
      <c r="N8" s="121">
        <v>6</v>
      </c>
      <c r="O8" s="123"/>
      <c r="P8" s="134"/>
    </row>
    <row r="9" spans="1:16" ht="19.95" customHeight="1" x14ac:dyDescent="0.25">
      <c r="A9" s="139"/>
      <c r="B9" s="122" t="s">
        <v>31</v>
      </c>
      <c r="C9" s="123"/>
      <c r="D9" s="134"/>
      <c r="E9" s="137"/>
      <c r="F9" s="119">
        <v>19</v>
      </c>
      <c r="G9" s="129" t="s">
        <v>362</v>
      </c>
      <c r="H9" s="136" t="s">
        <v>364</v>
      </c>
      <c r="I9" s="139"/>
      <c r="J9" s="120"/>
      <c r="K9" s="123"/>
      <c r="L9" s="134"/>
      <c r="M9" s="139"/>
      <c r="N9" s="121">
        <v>7</v>
      </c>
      <c r="O9" s="123" t="s">
        <v>32</v>
      </c>
      <c r="P9" s="134" t="s">
        <v>10</v>
      </c>
    </row>
    <row r="10" spans="1:16" ht="19.95" customHeight="1" x14ac:dyDescent="0.25">
      <c r="A10" s="141"/>
      <c r="B10" s="157" t="s">
        <v>33</v>
      </c>
      <c r="C10" s="143"/>
      <c r="D10" s="144"/>
      <c r="E10" s="150"/>
      <c r="F10" s="164">
        <v>20</v>
      </c>
      <c r="G10" s="168" t="s">
        <v>363</v>
      </c>
      <c r="H10" s="153" t="s">
        <v>364</v>
      </c>
      <c r="I10" s="141"/>
      <c r="J10" s="142"/>
      <c r="K10" s="143"/>
      <c r="L10" s="144"/>
      <c r="M10" s="141"/>
      <c r="N10" s="145">
        <v>8</v>
      </c>
      <c r="O10" s="143" t="s">
        <v>34</v>
      </c>
      <c r="P10" s="144" t="s">
        <v>10</v>
      </c>
    </row>
    <row r="11" spans="1:16" ht="19.95" customHeight="1" x14ac:dyDescent="0.25">
      <c r="A11" s="154" t="s">
        <v>35</v>
      </c>
      <c r="B11" s="243">
        <v>65</v>
      </c>
      <c r="C11" s="156" t="s">
        <v>36</v>
      </c>
      <c r="D11" s="183" t="s">
        <v>10</v>
      </c>
      <c r="E11" s="154" t="s">
        <v>37</v>
      </c>
      <c r="F11" s="155">
        <v>41</v>
      </c>
      <c r="G11" s="169" t="s">
        <v>38</v>
      </c>
      <c r="H11" s="170" t="s">
        <v>10</v>
      </c>
      <c r="I11" s="154" t="s">
        <v>39</v>
      </c>
      <c r="J11" s="155">
        <v>43</v>
      </c>
      <c r="K11" s="169" t="s">
        <v>40</v>
      </c>
      <c r="L11" s="301" t="s">
        <v>10</v>
      </c>
      <c r="M11" s="154" t="s">
        <v>41</v>
      </c>
      <c r="N11" s="155">
        <v>31</v>
      </c>
      <c r="O11" s="156" t="s">
        <v>42</v>
      </c>
      <c r="P11" s="170" t="s">
        <v>10</v>
      </c>
    </row>
    <row r="12" spans="1:16" ht="19.95" customHeight="1" x14ac:dyDescent="0.25">
      <c r="A12" s="188" t="s">
        <v>43</v>
      </c>
      <c r="B12" s="244">
        <v>66</v>
      </c>
      <c r="C12" s="126" t="s">
        <v>44</v>
      </c>
      <c r="D12" s="184" t="s">
        <v>10</v>
      </c>
      <c r="E12" s="298">
        <v>67800</v>
      </c>
      <c r="F12" s="121">
        <v>36</v>
      </c>
      <c r="G12" s="123" t="s">
        <v>45</v>
      </c>
      <c r="H12" s="134" t="s">
        <v>10</v>
      </c>
      <c r="I12" s="187" t="s">
        <v>17</v>
      </c>
      <c r="J12" s="121">
        <v>9</v>
      </c>
      <c r="K12" s="123" t="s">
        <v>12</v>
      </c>
      <c r="L12" s="134" t="s">
        <v>10</v>
      </c>
      <c r="M12" s="299">
        <v>67810</v>
      </c>
      <c r="N12" s="121">
        <v>32</v>
      </c>
      <c r="O12" s="123" t="s">
        <v>46</v>
      </c>
      <c r="P12" s="134" t="s">
        <v>10</v>
      </c>
    </row>
    <row r="13" spans="1:16" ht="19.95" customHeight="1" x14ac:dyDescent="0.25">
      <c r="A13" s="139"/>
      <c r="B13" s="244">
        <v>67</v>
      </c>
      <c r="C13" s="123"/>
      <c r="D13" s="177"/>
      <c r="E13" s="139"/>
      <c r="F13" s="121">
        <v>40</v>
      </c>
      <c r="G13" s="123" t="s">
        <v>47</v>
      </c>
      <c r="H13" s="134" t="s">
        <v>10</v>
      </c>
      <c r="I13" s="139"/>
      <c r="J13" s="121">
        <v>45</v>
      </c>
      <c r="K13" s="123" t="s">
        <v>48</v>
      </c>
      <c r="L13" s="134" t="s">
        <v>10</v>
      </c>
      <c r="M13" s="139"/>
      <c r="N13" s="121">
        <v>33</v>
      </c>
      <c r="O13" s="123" t="s">
        <v>49</v>
      </c>
      <c r="P13" s="134" t="s">
        <v>10</v>
      </c>
    </row>
    <row r="14" spans="1:16" ht="19.95" customHeight="1" x14ac:dyDescent="0.25">
      <c r="A14" s="139"/>
      <c r="B14" s="244">
        <v>68</v>
      </c>
      <c r="C14" s="123" t="s">
        <v>50</v>
      </c>
      <c r="D14" s="184" t="s">
        <v>10</v>
      </c>
      <c r="E14" s="141"/>
      <c r="F14" s="145">
        <v>35</v>
      </c>
      <c r="G14" s="143" t="s">
        <v>51</v>
      </c>
      <c r="H14" s="144" t="s">
        <v>10</v>
      </c>
      <c r="I14" s="141"/>
      <c r="J14" s="145">
        <v>46</v>
      </c>
      <c r="K14" s="143" t="s">
        <v>52</v>
      </c>
      <c r="L14" s="144" t="s">
        <v>10</v>
      </c>
      <c r="M14" s="141"/>
      <c r="N14" s="145">
        <v>34</v>
      </c>
      <c r="O14" s="143"/>
      <c r="P14" s="144"/>
    </row>
    <row r="15" spans="1:16" ht="19.95" customHeight="1" x14ac:dyDescent="0.25">
      <c r="A15" s="138"/>
      <c r="B15" s="121">
        <v>69</v>
      </c>
      <c r="C15" s="127" t="s">
        <v>53</v>
      </c>
      <c r="D15" s="134" t="s">
        <v>10</v>
      </c>
      <c r="E15" s="154" t="s">
        <v>54</v>
      </c>
      <c r="F15" s="155">
        <v>39</v>
      </c>
      <c r="G15" s="169" t="s">
        <v>55</v>
      </c>
      <c r="H15" s="170" t="s">
        <v>10</v>
      </c>
      <c r="I15" s="138" t="s">
        <v>310</v>
      </c>
      <c r="J15" s="270">
        <v>201</v>
      </c>
      <c r="K15" s="125" t="s">
        <v>311</v>
      </c>
      <c r="L15" s="170"/>
      <c r="M15" s="248" t="s">
        <v>56</v>
      </c>
      <c r="N15" s="246">
        <v>101</v>
      </c>
      <c r="O15" s="190" t="s">
        <v>57</v>
      </c>
      <c r="P15" s="170"/>
    </row>
    <row r="16" spans="1:16" ht="19.95" customHeight="1" x14ac:dyDescent="0.25">
      <c r="A16" s="140"/>
      <c r="B16" s="121">
        <v>70</v>
      </c>
      <c r="C16" s="125" t="s">
        <v>58</v>
      </c>
      <c r="D16" s="134" t="s">
        <v>10</v>
      </c>
      <c r="E16" s="298">
        <v>67800</v>
      </c>
      <c r="F16" s="121">
        <v>38</v>
      </c>
      <c r="G16" s="123" t="s">
        <v>59</v>
      </c>
      <c r="H16" s="134" t="s">
        <v>10</v>
      </c>
      <c r="I16" s="139"/>
      <c r="J16" s="271" t="s">
        <v>331</v>
      </c>
      <c r="K16" s="123"/>
      <c r="L16" s="134"/>
      <c r="M16" s="249" t="s">
        <v>60</v>
      </c>
      <c r="N16" s="247">
        <v>102</v>
      </c>
      <c r="O16" s="191" t="s">
        <v>61</v>
      </c>
      <c r="P16" s="134"/>
    </row>
    <row r="17" spans="1:16" ht="19.95" customHeight="1" x14ac:dyDescent="0.25">
      <c r="A17" s="139"/>
      <c r="B17" s="121">
        <v>71</v>
      </c>
      <c r="C17" s="125" t="s">
        <v>62</v>
      </c>
      <c r="D17" s="134" t="s">
        <v>10</v>
      </c>
      <c r="E17" s="139"/>
      <c r="F17" s="121">
        <v>42</v>
      </c>
      <c r="G17" s="123" t="s">
        <v>63</v>
      </c>
      <c r="H17" s="134" t="s">
        <v>10</v>
      </c>
      <c r="I17" s="139"/>
      <c r="J17" s="271" t="s">
        <v>331</v>
      </c>
      <c r="K17" s="123"/>
      <c r="L17" s="134"/>
      <c r="M17" s="250" t="s">
        <v>64</v>
      </c>
      <c r="N17" s="247">
        <v>103</v>
      </c>
      <c r="O17" s="192" t="s">
        <v>65</v>
      </c>
      <c r="P17" s="134"/>
    </row>
    <row r="18" spans="1:16" ht="19.95" customHeight="1" x14ac:dyDescent="0.25">
      <c r="A18" s="139"/>
      <c r="B18" s="121">
        <v>72</v>
      </c>
      <c r="C18" s="123"/>
      <c r="D18" s="134"/>
      <c r="E18" s="141"/>
      <c r="F18" s="145">
        <v>37</v>
      </c>
      <c r="G18" s="143" t="s">
        <v>66</v>
      </c>
      <c r="H18" s="166" t="s">
        <v>10</v>
      </c>
      <c r="I18" s="141"/>
      <c r="J18" s="272">
        <v>328</v>
      </c>
      <c r="K18" s="143" t="s">
        <v>367</v>
      </c>
      <c r="L18" s="144"/>
      <c r="M18" s="251"/>
      <c r="N18" s="247">
        <v>104</v>
      </c>
      <c r="O18" s="222" t="s">
        <v>297</v>
      </c>
      <c r="P18" s="134"/>
    </row>
    <row r="19" spans="1:16" ht="19.95" customHeight="1" x14ac:dyDescent="0.25">
      <c r="A19" s="139"/>
      <c r="B19" s="121">
        <v>73</v>
      </c>
      <c r="C19" s="125" t="s">
        <v>67</v>
      </c>
      <c r="D19" s="134" t="s">
        <v>10</v>
      </c>
      <c r="E19" s="154" t="s">
        <v>68</v>
      </c>
      <c r="F19" s="171" t="s">
        <v>69</v>
      </c>
      <c r="G19" s="156" t="s">
        <v>70</v>
      </c>
      <c r="H19" s="170" t="s">
        <v>10</v>
      </c>
      <c r="I19" s="176"/>
      <c r="J19" s="173"/>
      <c r="K19" s="169"/>
      <c r="L19" s="170"/>
      <c r="M19" s="252"/>
      <c r="N19" s="255">
        <v>106</v>
      </c>
      <c r="O19" s="286" t="s">
        <v>341</v>
      </c>
      <c r="P19" s="160"/>
    </row>
    <row r="20" spans="1:16" ht="19.95" customHeight="1" x14ac:dyDescent="0.25">
      <c r="A20" s="139"/>
      <c r="B20" s="121">
        <v>74</v>
      </c>
      <c r="C20" s="125" t="s">
        <v>71</v>
      </c>
      <c r="D20" s="134" t="s">
        <v>10</v>
      </c>
      <c r="E20" s="139"/>
      <c r="F20" s="120"/>
      <c r="G20" s="123"/>
      <c r="H20" s="134"/>
      <c r="I20" s="139"/>
      <c r="J20" s="120"/>
      <c r="K20" s="123"/>
      <c r="L20" s="134"/>
      <c r="M20" s="251"/>
      <c r="N20" s="255">
        <v>107</v>
      </c>
      <c r="O20" s="286" t="s">
        <v>335</v>
      </c>
      <c r="P20" s="134"/>
    </row>
    <row r="21" spans="1:16" ht="19.95" customHeight="1" x14ac:dyDescent="0.25">
      <c r="A21" s="139"/>
      <c r="B21" s="121">
        <v>75</v>
      </c>
      <c r="C21" s="125" t="s">
        <v>72</v>
      </c>
      <c r="D21" s="134"/>
      <c r="E21" s="139"/>
      <c r="F21" s="120"/>
      <c r="G21" s="123"/>
      <c r="H21" s="135"/>
      <c r="I21" s="139"/>
      <c r="J21" s="120"/>
      <c r="K21" s="123"/>
      <c r="L21" s="134"/>
      <c r="M21" s="251"/>
      <c r="N21" s="255">
        <v>107</v>
      </c>
      <c r="O21" s="192"/>
      <c r="P21" s="134"/>
    </row>
    <row r="22" spans="1:16" ht="19.95" customHeight="1" x14ac:dyDescent="0.25">
      <c r="A22" s="141"/>
      <c r="B22" s="145">
        <v>76</v>
      </c>
      <c r="C22" s="161" t="s">
        <v>73</v>
      </c>
      <c r="D22" s="144"/>
      <c r="E22" s="141"/>
      <c r="F22" s="142"/>
      <c r="G22" s="143"/>
      <c r="H22" s="172"/>
      <c r="I22" s="141"/>
      <c r="J22" s="142"/>
      <c r="K22" s="143"/>
      <c r="L22" s="144"/>
      <c r="M22" s="251"/>
      <c r="N22" s="255">
        <v>108</v>
      </c>
      <c r="P22" s="134"/>
    </row>
    <row r="23" spans="1:16" ht="19.95" customHeight="1" x14ac:dyDescent="0.25">
      <c r="A23" s="158"/>
      <c r="B23" s="159"/>
      <c r="C23" s="131"/>
      <c r="D23" s="160"/>
      <c r="E23" s="257" t="s">
        <v>74</v>
      </c>
      <c r="F23" s="267">
        <v>61</v>
      </c>
      <c r="G23" s="174" t="s">
        <v>75</v>
      </c>
      <c r="H23" s="259" t="s">
        <v>309</v>
      </c>
      <c r="I23" s="146" t="s">
        <v>76</v>
      </c>
      <c r="J23" s="243">
        <v>81</v>
      </c>
      <c r="K23" s="174" t="s">
        <v>77</v>
      </c>
      <c r="L23" s="170" t="s">
        <v>10</v>
      </c>
      <c r="M23" s="251"/>
      <c r="N23" s="255">
        <v>109</v>
      </c>
      <c r="O23" s="192"/>
      <c r="P23" s="134"/>
    </row>
    <row r="24" spans="1:16" ht="19.95" customHeight="1" x14ac:dyDescent="0.25">
      <c r="A24" s="139"/>
      <c r="B24" s="120"/>
      <c r="C24" s="123"/>
      <c r="D24" s="134"/>
      <c r="E24" s="242" t="s">
        <v>74</v>
      </c>
      <c r="F24" s="268">
        <v>62</v>
      </c>
      <c r="G24" s="130" t="s">
        <v>78</v>
      </c>
      <c r="H24" s="260" t="s">
        <v>309</v>
      </c>
      <c r="I24" s="254" t="s">
        <v>79</v>
      </c>
      <c r="J24" s="244">
        <v>82</v>
      </c>
      <c r="K24" s="123" t="s">
        <v>80</v>
      </c>
      <c r="L24" s="134"/>
      <c r="M24" s="251"/>
      <c r="N24" s="255">
        <v>110</v>
      </c>
      <c r="O24" s="192"/>
      <c r="P24" s="134"/>
    </row>
    <row r="25" spans="1:16" ht="19.95" customHeight="1" x14ac:dyDescent="0.25">
      <c r="A25" s="139"/>
      <c r="B25" s="120"/>
      <c r="C25" s="123"/>
      <c r="D25" s="134"/>
      <c r="E25" s="242" t="s">
        <v>74</v>
      </c>
      <c r="F25" s="268">
        <v>63</v>
      </c>
      <c r="G25" s="130" t="s">
        <v>81</v>
      </c>
      <c r="H25" s="260" t="s">
        <v>309</v>
      </c>
      <c r="I25" s="242" t="s">
        <v>64</v>
      </c>
      <c r="J25" s="244">
        <v>83</v>
      </c>
      <c r="K25" s="123" t="s">
        <v>82</v>
      </c>
      <c r="L25" s="134"/>
      <c r="M25" s="251"/>
      <c r="N25" s="255">
        <v>111</v>
      </c>
      <c r="O25" s="192"/>
      <c r="P25" s="134"/>
    </row>
    <row r="26" spans="1:16" ht="19.95" customHeight="1" x14ac:dyDescent="0.25">
      <c r="A26" s="139"/>
      <c r="B26" s="120"/>
      <c r="C26" s="123"/>
      <c r="D26" s="134"/>
      <c r="E26" s="258" t="s">
        <v>74</v>
      </c>
      <c r="F26" s="269">
        <v>64</v>
      </c>
      <c r="G26" s="175" t="s">
        <v>83</v>
      </c>
      <c r="H26" s="261" t="s">
        <v>309</v>
      </c>
      <c r="I26" s="150"/>
      <c r="J26" s="245">
        <v>84</v>
      </c>
      <c r="K26" s="161" t="s">
        <v>293</v>
      </c>
      <c r="L26" s="144"/>
      <c r="M26" s="251"/>
      <c r="N26" s="255">
        <v>112</v>
      </c>
      <c r="O26" s="192"/>
      <c r="P26" s="134"/>
    </row>
    <row r="27" spans="1:16" ht="19.95" customHeight="1" x14ac:dyDescent="0.25">
      <c r="A27" s="139"/>
      <c r="B27" s="120"/>
      <c r="C27" s="123"/>
      <c r="D27" s="134"/>
      <c r="E27" s="158"/>
      <c r="F27" s="159"/>
      <c r="G27" s="131"/>
      <c r="H27" s="160"/>
      <c r="I27" s="146" t="s">
        <v>84</v>
      </c>
      <c r="J27" s="243">
        <v>85</v>
      </c>
      <c r="K27" s="156" t="s">
        <v>292</v>
      </c>
      <c r="L27" s="170"/>
      <c r="M27" s="251"/>
      <c r="N27" s="255">
        <v>113</v>
      </c>
      <c r="O27" s="192"/>
      <c r="P27" s="134"/>
    </row>
    <row r="28" spans="1:16" ht="19.95" customHeight="1" x14ac:dyDescent="0.25">
      <c r="A28" s="139"/>
      <c r="B28" s="120"/>
      <c r="C28" s="123"/>
      <c r="D28" s="134"/>
      <c r="E28" s="139"/>
      <c r="F28" s="120"/>
      <c r="G28" s="123"/>
      <c r="H28" s="134"/>
      <c r="I28" s="254" t="s">
        <v>79</v>
      </c>
      <c r="J28" s="244">
        <v>86</v>
      </c>
      <c r="K28" s="125" t="s">
        <v>85</v>
      </c>
      <c r="L28" s="134"/>
      <c r="M28" s="251"/>
      <c r="N28" s="255">
        <v>114</v>
      </c>
      <c r="O28" s="192"/>
      <c r="P28" s="134"/>
    </row>
    <row r="29" spans="1:16" ht="19.95" customHeight="1" x14ac:dyDescent="0.25">
      <c r="A29" s="139"/>
      <c r="B29" s="120"/>
      <c r="C29" s="123"/>
      <c r="D29" s="134"/>
      <c r="E29" s="139"/>
      <c r="F29" s="120"/>
      <c r="G29" s="123"/>
      <c r="H29" s="134"/>
      <c r="I29" s="242" t="s">
        <v>64</v>
      </c>
      <c r="J29" s="244">
        <v>87</v>
      </c>
      <c r="K29" s="125" t="s">
        <v>86</v>
      </c>
      <c r="L29" s="134"/>
      <c r="M29" s="251"/>
      <c r="N29" s="255">
        <v>115</v>
      </c>
      <c r="O29" s="192"/>
      <c r="P29" s="134"/>
    </row>
    <row r="30" spans="1:16" ht="19.95" customHeight="1" x14ac:dyDescent="0.25">
      <c r="A30" s="141"/>
      <c r="B30" s="142"/>
      <c r="C30" s="143"/>
      <c r="D30" s="144"/>
      <c r="E30" s="141"/>
      <c r="F30" s="142"/>
      <c r="G30" s="143"/>
      <c r="H30" s="144"/>
      <c r="I30" s="150"/>
      <c r="J30" s="245">
        <v>88</v>
      </c>
      <c r="K30" s="161" t="s">
        <v>87</v>
      </c>
      <c r="L30" s="144"/>
      <c r="M30" s="253"/>
      <c r="N30" s="256">
        <v>116</v>
      </c>
      <c r="O30" s="193"/>
      <c r="P30" s="144"/>
    </row>
  </sheetData>
  <mergeCells count="4">
    <mergeCell ref="A1:D1"/>
    <mergeCell ref="E1:H1"/>
    <mergeCell ref="I1:L1"/>
    <mergeCell ref="M1:P1"/>
  </mergeCells>
  <phoneticPr fontId="6" type="noConversion"/>
  <hyperlinks>
    <hyperlink ref="F3" location="'13'!A1" display="'13'!A1" xr:uid="{00000000-0004-0000-0000-000000000000}"/>
    <hyperlink ref="F4" location="'14'!A1" display="'14'!A1" xr:uid="{00000000-0004-0000-0000-000001000000}"/>
    <hyperlink ref="F5" location="'15'!A1" display="'15'!A1" xr:uid="{00000000-0004-0000-0000-000002000000}"/>
    <hyperlink ref="F6" location="'16'!A1" display="'16'!A1" xr:uid="{00000000-0004-0000-0000-000003000000}"/>
    <hyperlink ref="F7" location="'17'!A1" display="'17'!A1" xr:uid="{00000000-0004-0000-0000-000004000000}"/>
    <hyperlink ref="F8" location="'18'!A1" display="'18'!A1" xr:uid="{00000000-0004-0000-0000-000005000000}"/>
    <hyperlink ref="F9" location="'19'!A1" display="'19'!A1" xr:uid="{00000000-0004-0000-0000-000006000000}"/>
    <hyperlink ref="F10" location="'20'!A1" display="'20'!A1" xr:uid="{00000000-0004-0000-0000-000007000000}"/>
    <hyperlink ref="N3" location="'01'!A1" display="'01'!A1" xr:uid="{00000000-0004-0000-0000-000008000000}"/>
    <hyperlink ref="N4" location="'02'!A1" display="'02'!A1" xr:uid="{00000000-0004-0000-0000-000009000000}"/>
    <hyperlink ref="N5" location="'03'!A1" display="'03'!A1" xr:uid="{00000000-0004-0000-0000-00000A000000}"/>
    <hyperlink ref="N6" location="'04'!A1" display="'04'!A1" xr:uid="{00000000-0004-0000-0000-00000B000000}"/>
    <hyperlink ref="B3" location="'21'!A1" display="'21'!A1" xr:uid="{00000000-0004-0000-0000-00000C000000}"/>
    <hyperlink ref="B4" location="'22'!A1" display="'22'!A1" xr:uid="{00000000-0004-0000-0000-00000D000000}"/>
    <hyperlink ref="B5" location="'23'!A1" display="'23'!A1" xr:uid="{00000000-0004-0000-0000-00000E000000}"/>
    <hyperlink ref="B6" location="'24'!A1" display="'24'!A1" xr:uid="{00000000-0004-0000-0000-00000F000000}"/>
    <hyperlink ref="N7" location="'05'!A1" display="'05'!A1" xr:uid="{00000000-0004-0000-0000-000010000000}"/>
    <hyperlink ref="N8" location="'06'!A1" display="'06'!A1" xr:uid="{00000000-0004-0000-0000-000011000000}"/>
    <hyperlink ref="N9" location="'07'!A1" display="'07'!A1" xr:uid="{00000000-0004-0000-0000-000012000000}"/>
    <hyperlink ref="N10" location="'08'!A1" display="'08'!A1" xr:uid="{00000000-0004-0000-0000-000013000000}"/>
    <hyperlink ref="J5" location="'11'!A1" display="'11'!A1" xr:uid="{00000000-0004-0000-0000-000016000000}"/>
    <hyperlink ref="J6" location="'12'!A1" display="'12'!A1" xr:uid="{00000000-0004-0000-0000-000017000000}"/>
    <hyperlink ref="N11" location="'31'!A1" display="'31'!A1" xr:uid="{00000000-0004-0000-0000-000018000000}"/>
    <hyperlink ref="N12" location="'32'!A1" display="'32'!A1" xr:uid="{00000000-0004-0000-0000-000019000000}"/>
    <hyperlink ref="N13" location="'33'!A1" display="'33'!A1" xr:uid="{00000000-0004-0000-0000-00001A000000}"/>
    <hyperlink ref="N14" location="'34'!A1" display="'34'!A1" xr:uid="{00000000-0004-0000-0000-00001B000000}"/>
    <hyperlink ref="J11" location="'43'!A1" display="'43'!A1" xr:uid="{00000000-0004-0000-0000-00001C000000}"/>
    <hyperlink ref="J13" location="'45'!A1" display="'45'!A1" xr:uid="{00000000-0004-0000-0000-00001E000000}"/>
    <hyperlink ref="J14" location="'46'!A1" display="46" xr:uid="{00000000-0004-0000-0000-00001F000000}"/>
    <hyperlink ref="B7" location="'25'!A1" display="'25'!A1" xr:uid="{00000000-0004-0000-0000-000020000000}"/>
    <hyperlink ref="B8" location="'26'!A1" display="'26'!A1" xr:uid="{00000000-0004-0000-0000-000021000000}"/>
    <hyperlink ref="B9" location="'27'!A1" display="27/28" xr:uid="{00000000-0004-0000-0000-000022000000}"/>
    <hyperlink ref="B10" location="'28'!A1" display="28" xr:uid="{00000000-0004-0000-0000-000023000000}"/>
    <hyperlink ref="F11" location="'41'!A1" display="'41'!A1" xr:uid="{00000000-0004-0000-0000-000024000000}"/>
    <hyperlink ref="F12" location="'36'!A1" display="'36'!A1" xr:uid="{00000000-0004-0000-0000-000025000000}"/>
    <hyperlink ref="F13" location="'40'!A1" display="'40'!A1" xr:uid="{00000000-0004-0000-0000-000026000000}"/>
    <hyperlink ref="F14" location="'35'!A1" display="'35'!A1" xr:uid="{00000000-0004-0000-0000-000027000000}"/>
    <hyperlink ref="F15" location="'39'!A1" display="'39'!A1" xr:uid="{00000000-0004-0000-0000-000028000000}"/>
    <hyperlink ref="F16" location="'38'!A1" display="'38'!A1" xr:uid="{00000000-0004-0000-0000-000029000000}"/>
    <hyperlink ref="F17" location="'42'!A1" display="'42'!A1" xr:uid="{00000000-0004-0000-0000-00002A000000}"/>
    <hyperlink ref="F18" location="'37'!A1" display="'37'!A1" xr:uid="{00000000-0004-0000-0000-00002B000000}"/>
    <hyperlink ref="F19" location="'50'!A1" display="50/51" xr:uid="{00000000-0004-0000-0000-00002C000000}"/>
    <hyperlink ref="B11" location="'65'!A1" display="'65'!A1" xr:uid="{00000000-0004-0000-0000-00002D000000}"/>
    <hyperlink ref="B12" location="'66'!A1" display="'66'!A1" xr:uid="{00000000-0004-0000-0000-00002E000000}"/>
    <hyperlink ref="B13" location="'67'!A1" display="'67'!A1" xr:uid="{00000000-0004-0000-0000-00002F000000}"/>
    <hyperlink ref="B14" location="'68'!A1" display="'68'!A1" xr:uid="{00000000-0004-0000-0000-000030000000}"/>
    <hyperlink ref="B15" location="'69'!A1" display="'69'!A1" xr:uid="{00000000-0004-0000-0000-000031000000}"/>
    <hyperlink ref="B16" location="'70'!A1" display="'70'!A1" xr:uid="{00000000-0004-0000-0000-000032000000}"/>
    <hyperlink ref="B17" location="'71'!A1" display="'71'!A1" xr:uid="{00000000-0004-0000-0000-000033000000}"/>
    <hyperlink ref="B18" location="'72'!A1" display="'72'!A1" xr:uid="{00000000-0004-0000-0000-000034000000}"/>
    <hyperlink ref="B19" location="'73'!A1" display="'73'!A1" xr:uid="{00000000-0004-0000-0000-000035000000}"/>
    <hyperlink ref="B20" location="'74'!A1" display="'74'!A1" xr:uid="{00000000-0004-0000-0000-000036000000}"/>
    <hyperlink ref="B22" location="'76'!A1" display="'76'!A1" xr:uid="{00000000-0004-0000-0000-000037000000}"/>
    <hyperlink ref="B21" location="'75'!A1" display="'75'!A1" xr:uid="{00000000-0004-0000-0000-000038000000}"/>
    <hyperlink ref="N15" location="'100-116'!A1" display="101" xr:uid="{00000000-0004-0000-0000-000039000000}"/>
    <hyperlink ref="N16:N24" location="'100-116'!A1" display="'100-116'!A1" xr:uid="{00000000-0004-0000-0000-00003A000000}"/>
    <hyperlink ref="N16" location="'100-116'!A36" display="'100-116'!A36" xr:uid="{00000000-0004-0000-0000-00003B000000}"/>
    <hyperlink ref="N17" location="'100-116'!A51" display="'100-116'!A51" xr:uid="{00000000-0004-0000-0000-00003C000000}"/>
    <hyperlink ref="N18" location="'100-116'!A66" display="'100-116'!A66" xr:uid="{00000000-0004-0000-0000-00003D000000}"/>
    <hyperlink ref="N19" location="'100-116'!A81" display="'100-116'!A81" xr:uid="{00000000-0004-0000-0000-00003E000000}"/>
    <hyperlink ref="N20" location="'100-116'!A96" display="'100-116'!A96" xr:uid="{00000000-0004-0000-0000-00003F000000}"/>
    <hyperlink ref="N21" location="'100-116'!A111" display="'100-116'!A111" xr:uid="{00000000-0004-0000-0000-000040000000}"/>
    <hyperlink ref="N22" location="'100-116'!A126" display="'100-116'!A126" xr:uid="{00000000-0004-0000-0000-000041000000}"/>
    <hyperlink ref="N23" location="'100-116'!A141" display="'100-116'!A141" xr:uid="{00000000-0004-0000-0000-000042000000}"/>
    <hyperlink ref="N24" location="'100-116'!A156" display="'100-116'!A156" xr:uid="{00000000-0004-0000-0000-000043000000}"/>
    <hyperlink ref="N25" location="'100-116'!A171" display="'100-116'!A171" xr:uid="{00000000-0004-0000-0000-000044000000}"/>
    <hyperlink ref="N26" location="'100-116'!A186" display="'100-116'!A186" xr:uid="{00000000-0004-0000-0000-000045000000}"/>
    <hyperlink ref="N27" location="'100-116'!A201" display="'100-116'!A201" xr:uid="{00000000-0004-0000-0000-000046000000}"/>
    <hyperlink ref="N28" location="'100-116'!A216" display="'100-116'!A216" xr:uid="{00000000-0004-0000-0000-000047000000}"/>
    <hyperlink ref="N29" location="'100-116'!A231" display="'100-116'!A231" xr:uid="{00000000-0004-0000-0000-000048000000}"/>
    <hyperlink ref="N30" location="'100-116'!A246" display="'100-116'!A246" xr:uid="{00000000-0004-0000-0000-000049000000}"/>
    <hyperlink ref="J23" location="'81 - 84'!A1" display="'81 - 84'!A1" xr:uid="{00000000-0004-0000-0000-00004A000000}"/>
    <hyperlink ref="J24" location="'81 - 84'!A1" display="'81 - 84'!A1" xr:uid="{00000000-0004-0000-0000-00004B000000}"/>
    <hyperlink ref="J25" location="'81 - 84'!A1" display="'81 - 84'!A1" xr:uid="{00000000-0004-0000-0000-00004C000000}"/>
    <hyperlink ref="J26" location="'81 - 84'!A1" display="'81 - 84'!A1" xr:uid="{00000000-0004-0000-0000-00004D000000}"/>
    <hyperlink ref="J27" location="'85 - 88'!A1" display="'85 - 88'!A1" xr:uid="{00000000-0004-0000-0000-00004E000000}"/>
    <hyperlink ref="J28" location="'85 - 88'!A1" display="'85 - 88'!A1" xr:uid="{00000000-0004-0000-0000-00004F000000}"/>
    <hyperlink ref="J29" location="'85 - 88'!A1" display="'85 - 88'!A1" xr:uid="{00000000-0004-0000-0000-000050000000}"/>
    <hyperlink ref="J30" location="'85 - 88'!A1" display="'85 - 88'!A1" xr:uid="{00000000-0004-0000-0000-000051000000}"/>
    <hyperlink ref="J15" location="Sound!A1" display="Sound!A1" xr:uid="{00000000-0004-0000-0000-000052000000}"/>
    <hyperlink ref="J12" location="'09'!A1" display="'09'!A1" xr:uid="{2573F740-1BED-4DE4-B067-ADF42A91F960}"/>
    <hyperlink ref="J4" location="'10'!A1" display="'10'!A1" xr:uid="{19E40587-4584-490A-A0A6-8C7289B8086A}"/>
  </hyperlinks>
  <printOptions horizontalCentered="1"/>
  <pageMargins left="0.78740157480314965" right="0.39370078740157483" top="1.5354330708661419" bottom="0.98425196850393704" header="0.51181102362204722" footer="0.51181102362204722"/>
  <pageSetup paperSize="9" orientation="portrait" r:id="rId1"/>
  <headerFooter>
    <oddHeader>&amp;C&amp;"Arial,Fett Kursiv"&amp;20Modellbahn Anlage Müglitztal
&amp;"Arial,Kursiv"Decoderadressen</oddHeader>
    <oddFooter xml:space="preserve">&amp;L&amp;8Modellbahnanlage Müglitztal
&amp;F&amp;CSeite &amp;P
&amp;R&amp;8&amp;D&amp;10
 </oddFooter>
  </headerFooter>
  <rowBreaks count="1" manualBreakCount="1">
    <brk id="3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249977111117893"/>
  </sheetPr>
  <dimension ref="A1:H22"/>
  <sheetViews>
    <sheetView topLeftCell="D1" workbookViewId="0">
      <selection activeCell="H22" sqref="H22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Übersicht!M7</f>
        <v>Decoder 02</v>
      </c>
      <c r="F1" s="313" t="str">
        <f>Übersicht!O10</f>
        <v>Hei Weiche 08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8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40" priority="8" operator="notEqual">
      <formula>$G$6</formula>
    </cfRule>
  </conditionalFormatting>
  <conditionalFormatting sqref="H8">
    <cfRule type="cellIs" dxfId="439" priority="7" operator="notEqual">
      <formula>$G$8</formula>
    </cfRule>
  </conditionalFormatting>
  <conditionalFormatting sqref="H9">
    <cfRule type="cellIs" dxfId="438" priority="6" operator="notEqual">
      <formula>$G$9</formula>
    </cfRule>
  </conditionalFormatting>
  <conditionalFormatting sqref="H10">
    <cfRule type="cellIs" dxfId="437" priority="5" operator="notEqual">
      <formula>$G$10</formula>
    </cfRule>
  </conditionalFormatting>
  <conditionalFormatting sqref="H11:H15 H17:H18">
    <cfRule type="cellIs" dxfId="436" priority="4" operator="notEqual">
      <formula>$G$11</formula>
    </cfRule>
  </conditionalFormatting>
  <conditionalFormatting sqref="H12">
    <cfRule type="cellIs" dxfId="435" priority="3" operator="notEqual">
      <formula>$G$12</formula>
    </cfRule>
  </conditionalFormatting>
  <conditionalFormatting sqref="H22">
    <cfRule type="cellIs" dxfId="434" priority="2" operator="notEqual">
      <formula>$G$22</formula>
    </cfRule>
  </conditionalFormatting>
  <conditionalFormatting sqref="H16">
    <cfRule type="cellIs" dxfId="433" priority="1" operator="notEqual">
      <formula>$G$16</formula>
    </cfRule>
  </conditionalFormatting>
  <hyperlinks>
    <hyperlink ref="A1" location="Uhlenbrock!A1" display="Übersicht" xr:uid="{00000000-0004-0000-0900-000000000000}"/>
    <hyperlink ref="B1:D1" location="Uhlenbrock!A1" display="Übersicht" xr:uid="{00000000-0004-0000-0900-000001000000}"/>
    <hyperlink ref="D1" location="Übersicht!A1" display="Übersicht" xr:uid="{00000000-0004-0000-0900-000002000000}"/>
    <hyperlink ref="H3" r:id="rId1" display="https://skydrive.live.com/redir?resid=F391BD14533ED1AE!620&amp;authkey=!APs7iyQiJzvVURI" xr:uid="{00000000-0004-0000-09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6" tint="-0.249977111117893"/>
  </sheetPr>
  <dimension ref="A1:H20"/>
  <sheetViews>
    <sheetView topLeftCell="B1" workbookViewId="0">
      <selection activeCell="B1" sqref="B1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 customWidth="1"/>
    <col min="3" max="4" width="11.44140625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">
        <v>39</v>
      </c>
      <c r="F1" s="313" t="str">
        <f>IF(Übersicht!K12=0,"nicht verwendet",Übersicht!K12)</f>
        <v>Lau Weiche 05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9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194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>
        <v>6</v>
      </c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32" priority="8" operator="notEqual">
      <formula>$G$6</formula>
    </cfRule>
  </conditionalFormatting>
  <conditionalFormatting sqref="H8">
    <cfRule type="cellIs" dxfId="431" priority="7" operator="notEqual">
      <formula>$G$8</formula>
    </cfRule>
  </conditionalFormatting>
  <conditionalFormatting sqref="H9">
    <cfRule type="cellIs" dxfId="430" priority="6" operator="notEqual">
      <formula>$G$9</formula>
    </cfRule>
  </conditionalFormatting>
  <conditionalFormatting sqref="H10">
    <cfRule type="cellIs" dxfId="429" priority="5" operator="notEqual">
      <formula>$G$10</formula>
    </cfRule>
  </conditionalFormatting>
  <conditionalFormatting sqref="H15:H16 H11:H13">
    <cfRule type="cellIs" dxfId="428" priority="4" operator="notEqual">
      <formula>$G$11</formula>
    </cfRule>
  </conditionalFormatting>
  <conditionalFormatting sqref="H12">
    <cfRule type="cellIs" dxfId="427" priority="3" operator="notEqual">
      <formula>$G$12</formula>
    </cfRule>
  </conditionalFormatting>
  <conditionalFormatting sqref="H20">
    <cfRule type="cellIs" dxfId="426" priority="2" operator="notEqual">
      <formula>$G$20</formula>
    </cfRule>
  </conditionalFormatting>
  <conditionalFormatting sqref="H14">
    <cfRule type="cellIs" dxfId="425" priority="1" operator="notEqual">
      <formula>$G$14</formula>
    </cfRule>
  </conditionalFormatting>
  <hyperlinks>
    <hyperlink ref="A1" location="Übersicht!A1" display="Übersicht" xr:uid="{00000000-0004-0000-2A00-000000000000}"/>
    <hyperlink ref="B1" location="Übersicht!A1" display="Übersicht" xr:uid="{00000000-0004-0000-2A00-000001000000}"/>
    <hyperlink ref="C1:D1" location="Übersicht!A1" display="Übersicht" xr:uid="{00000000-0004-0000-2A00-000002000000}"/>
    <hyperlink ref="H3" r:id="rId1" display="..\Moba Doc\Uhlenbrock 67810 Servodecoder.pdf" xr:uid="{00000000-0004-0000-2A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0A5EA-1839-436E-A972-457405CE7AE2}">
  <sheetPr>
    <tabColor theme="0"/>
  </sheetPr>
  <dimension ref="A1:H22"/>
  <sheetViews>
    <sheetView topLeftCell="C1" workbookViewId="0">
      <selection activeCell="C1" sqref="C1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Übersicht!I3</f>
        <v>Decoder 04</v>
      </c>
      <c r="F1" s="313" t="str">
        <f>IF(Übersicht!K4=0,"nicht verwendet",Übersicht!K4)</f>
        <v>nicht verwendet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295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10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conditionalFormatting sqref="H6">
    <cfRule type="cellIs" dxfId="424" priority="8" operator="notEqual">
      <formula>$G$6</formula>
    </cfRule>
  </conditionalFormatting>
  <conditionalFormatting sqref="H8">
    <cfRule type="cellIs" dxfId="423" priority="7" operator="notEqual">
      <formula>$G$8</formula>
    </cfRule>
  </conditionalFormatting>
  <conditionalFormatting sqref="H9">
    <cfRule type="cellIs" dxfId="422" priority="6" operator="notEqual">
      <formula>$G$9</formula>
    </cfRule>
  </conditionalFormatting>
  <conditionalFormatting sqref="H10">
    <cfRule type="cellIs" dxfId="421" priority="5" operator="notEqual">
      <formula>$G$10</formula>
    </cfRule>
  </conditionalFormatting>
  <conditionalFormatting sqref="H11:H15 H17:H18">
    <cfRule type="cellIs" dxfId="420" priority="4" operator="notEqual">
      <formula>$G$11</formula>
    </cfRule>
  </conditionalFormatting>
  <conditionalFormatting sqref="H12">
    <cfRule type="cellIs" dxfId="419" priority="3" operator="notEqual">
      <formula>$G$12</formula>
    </cfRule>
  </conditionalFormatting>
  <conditionalFormatting sqref="H22">
    <cfRule type="cellIs" dxfId="418" priority="2" operator="notEqual">
      <formula>$G$22</formula>
    </cfRule>
  </conditionalFormatting>
  <conditionalFormatting sqref="H16">
    <cfRule type="cellIs" dxfId="417" priority="1" operator="notEqual">
      <formula>$G$16</formula>
    </cfRule>
  </conditionalFormatting>
  <hyperlinks>
    <hyperlink ref="A1" location="Uhlenbrock!A1" display="Übersicht" xr:uid="{742EA00A-A1B9-4A8B-885C-1B7F85B3B8CD}"/>
    <hyperlink ref="B1:D1" location="Uhlenbrock!A1" display="Übersicht" xr:uid="{615AB945-7ACE-491E-A620-31E121B3779D}"/>
    <hyperlink ref="C1" location="Übersicht!A1" display="Übersicht" xr:uid="{148D57C1-312D-4A7F-8EBA-E2C7F01B9196}"/>
    <hyperlink ref="H3" r:id="rId1" display="https://skydrive.live.com/redir?resid=F391BD14533ED1AE!620&amp;authkey=!APs7iyQiJzvVURI" xr:uid="{3185850E-C80A-47FC-AD1F-1C063D3B3EA2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H22"/>
  <sheetViews>
    <sheetView topLeftCell="C1" workbookViewId="0">
      <selection activeCell="C1" sqref="C1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Übersicht!I3</f>
        <v>Decoder 04</v>
      </c>
      <c r="F1" s="313" t="str">
        <f>Übersicht!K5</f>
        <v>Lau Signal B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10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16" priority="8" operator="notEqual">
      <formula>$G$6</formula>
    </cfRule>
  </conditionalFormatting>
  <conditionalFormatting sqref="H8">
    <cfRule type="cellIs" dxfId="415" priority="7" operator="notEqual">
      <formula>$G$8</formula>
    </cfRule>
  </conditionalFormatting>
  <conditionalFormatting sqref="H9">
    <cfRule type="cellIs" dxfId="414" priority="6" operator="notEqual">
      <formula>$G$9</formula>
    </cfRule>
  </conditionalFormatting>
  <conditionalFormatting sqref="H10">
    <cfRule type="cellIs" dxfId="413" priority="5" operator="notEqual">
      <formula>$G$10</formula>
    </cfRule>
  </conditionalFormatting>
  <conditionalFormatting sqref="H11:H15 H17:H18">
    <cfRule type="cellIs" dxfId="412" priority="4" operator="notEqual">
      <formula>$G$11</formula>
    </cfRule>
  </conditionalFormatting>
  <conditionalFormatting sqref="H12">
    <cfRule type="cellIs" dxfId="411" priority="3" operator="notEqual">
      <formula>$G$12</formula>
    </cfRule>
  </conditionalFormatting>
  <conditionalFormatting sqref="H22">
    <cfRule type="cellIs" dxfId="410" priority="2" operator="notEqual">
      <formula>$G$22</formula>
    </cfRule>
  </conditionalFormatting>
  <conditionalFormatting sqref="H16">
    <cfRule type="cellIs" dxfId="409" priority="1" operator="notEqual">
      <formula>$G$16</formula>
    </cfRule>
  </conditionalFormatting>
  <hyperlinks>
    <hyperlink ref="A1" location="Uhlenbrock!A1" display="Übersicht" xr:uid="{00000000-0004-0000-0C00-000000000000}"/>
    <hyperlink ref="B1:D1" location="Uhlenbrock!A1" display="Übersicht" xr:uid="{00000000-0004-0000-0C00-000001000000}"/>
    <hyperlink ref="C1" location="Übersicht!A1" display="Übersicht" xr:uid="{00000000-0004-0000-0C00-000002000000}"/>
    <hyperlink ref="H3" r:id="rId1" display="https://skydrive.live.com/redir?resid=F391BD14533ED1AE!620&amp;authkey=!APs7iyQiJzvVURI" xr:uid="{00000000-0004-0000-0C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H22"/>
  <sheetViews>
    <sheetView topLeftCell="D1" workbookViewId="0">
      <selection activeCell="D1" sqref="D1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Übersicht!I3</f>
        <v>Decoder 04</v>
      </c>
      <c r="F1" s="313" t="str">
        <f>Übersicht!K6</f>
        <v>Lau Signal C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12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08" priority="8" operator="notEqual">
      <formula>$G$6</formula>
    </cfRule>
  </conditionalFormatting>
  <conditionalFormatting sqref="H8">
    <cfRule type="cellIs" dxfId="407" priority="7" operator="notEqual">
      <formula>$G$8</formula>
    </cfRule>
  </conditionalFormatting>
  <conditionalFormatting sqref="H9">
    <cfRule type="cellIs" dxfId="406" priority="6" operator="notEqual">
      <formula>$G$9</formula>
    </cfRule>
  </conditionalFormatting>
  <conditionalFormatting sqref="H10">
    <cfRule type="cellIs" dxfId="405" priority="5" operator="notEqual">
      <formula>$G$10</formula>
    </cfRule>
  </conditionalFormatting>
  <conditionalFormatting sqref="H11:H15 H17:H18">
    <cfRule type="cellIs" dxfId="404" priority="4" operator="notEqual">
      <formula>$G$11</formula>
    </cfRule>
  </conditionalFormatting>
  <conditionalFormatting sqref="H12">
    <cfRule type="cellIs" dxfId="403" priority="3" operator="notEqual">
      <formula>$G$12</formula>
    </cfRule>
  </conditionalFormatting>
  <conditionalFormatting sqref="H22">
    <cfRule type="cellIs" dxfId="402" priority="2" operator="notEqual">
      <formula>$G$22</formula>
    </cfRule>
  </conditionalFormatting>
  <conditionalFormatting sqref="H16">
    <cfRule type="cellIs" dxfId="401" priority="1" operator="notEqual">
      <formula>$G$16</formula>
    </cfRule>
  </conditionalFormatting>
  <hyperlinks>
    <hyperlink ref="A1" location="Uhlenbrock!A1" display="Übersicht" xr:uid="{00000000-0004-0000-0D00-000000000000}"/>
    <hyperlink ref="B1:D1" location="Uhlenbrock!A1" display="Übersicht" xr:uid="{00000000-0004-0000-0D00-000001000000}"/>
    <hyperlink ref="D1" location="Übersicht!A1" display="Übersicht" xr:uid="{00000000-0004-0000-0D00-000002000000}"/>
    <hyperlink ref="H3" r:id="rId1" display="https://skydrive.live.com/redir?resid=F391BD14533ED1AE!620&amp;authkey=!APs7iyQiJzvVURI" xr:uid="{00000000-0004-0000-0D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7">
    <tabColor theme="6" tint="-0.249977111117893"/>
  </sheetPr>
  <dimension ref="A1:H22"/>
  <sheetViews>
    <sheetView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12" customFormat="1" ht="24.9" customHeight="1" thickBot="1" x14ac:dyDescent="0.3">
      <c r="A1" s="16" t="s">
        <v>92</v>
      </c>
      <c r="B1" s="11"/>
      <c r="C1" s="14"/>
      <c r="D1" s="11"/>
      <c r="E1" s="31" t="str">
        <f>Übersicht!E3</f>
        <v>Decoder 06</v>
      </c>
      <c r="F1" s="317" t="str">
        <f>Übersicht!G3</f>
        <v>Lau Weiche 06</v>
      </c>
      <c r="G1" s="318"/>
      <c r="H1" s="319"/>
    </row>
    <row r="2" spans="1:8" s="12" customFormat="1" ht="9.9" customHeight="1" thickBot="1" x14ac:dyDescent="0.3">
      <c r="A2" s="26"/>
      <c r="B2" s="11"/>
      <c r="C2" s="27"/>
      <c r="D2" s="11"/>
      <c r="E2" s="28"/>
      <c r="F2" s="28"/>
      <c r="G2" s="28"/>
      <c r="H2" s="28"/>
    </row>
    <row r="3" spans="1:8" s="12" customFormat="1" ht="24.9" customHeight="1" thickBot="1" x14ac:dyDescent="0.3">
      <c r="A3" s="203"/>
      <c r="B3" s="204"/>
      <c r="C3" s="205"/>
      <c r="D3" s="204"/>
      <c r="E3" s="204" t="s">
        <v>93</v>
      </c>
      <c r="F3" s="320" t="s">
        <v>94</v>
      </c>
      <c r="G3" s="320"/>
      <c r="H3" s="202">
        <v>67800</v>
      </c>
    </row>
    <row r="4" spans="1:8" s="12" customFormat="1" ht="9.9" customHeight="1" x14ac:dyDescent="0.25">
      <c r="A4" s="26"/>
      <c r="B4" s="11"/>
      <c r="C4" s="27"/>
      <c r="D4" s="11"/>
      <c r="E4" s="28"/>
      <c r="F4" s="28"/>
      <c r="G4" s="28"/>
      <c r="H4" s="28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13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/>
      <c r="C20" s="3"/>
      <c r="D20" s="3"/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/>
      <c r="C21" s="3"/>
      <c r="D21" s="3"/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/>
      <c r="C22" s="3"/>
      <c r="D22" s="3"/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00" priority="8" operator="notEqual">
      <formula>$G$6</formula>
    </cfRule>
  </conditionalFormatting>
  <conditionalFormatting sqref="H8">
    <cfRule type="cellIs" dxfId="399" priority="7" operator="notEqual">
      <formula>$G$8</formula>
    </cfRule>
  </conditionalFormatting>
  <conditionalFormatting sqref="H9">
    <cfRule type="cellIs" dxfId="398" priority="6" operator="notEqual">
      <formula>$G$9</formula>
    </cfRule>
  </conditionalFormatting>
  <conditionalFormatting sqref="H10">
    <cfRule type="cellIs" dxfId="397" priority="5" operator="notEqual">
      <formula>$G$10</formula>
    </cfRule>
  </conditionalFormatting>
  <conditionalFormatting sqref="H11:H15 H17:H18">
    <cfRule type="cellIs" dxfId="396" priority="4" operator="notEqual">
      <formula>$G$11</formula>
    </cfRule>
  </conditionalFormatting>
  <conditionalFormatting sqref="H12">
    <cfRule type="cellIs" dxfId="395" priority="3" operator="notEqual">
      <formula>$G$12</formula>
    </cfRule>
  </conditionalFormatting>
  <conditionalFormatting sqref="H22">
    <cfRule type="cellIs" dxfId="394" priority="2" operator="notEqual">
      <formula>$G$22</formula>
    </cfRule>
  </conditionalFormatting>
  <conditionalFormatting sqref="H16">
    <cfRule type="cellIs" dxfId="393" priority="1" operator="notEqual">
      <formula>$G$16</formula>
    </cfRule>
  </conditionalFormatting>
  <hyperlinks>
    <hyperlink ref="A1" location="Übersicht!A1" display="Übersicht" xr:uid="{00000000-0004-0000-0E00-000000000000}"/>
    <hyperlink ref="H3" r:id="rId1" display="..\Moba Doc\Uhlenbrock 67800 Servodecoder.pdf" xr:uid="{00000000-0004-0000-0E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8">
    <tabColor theme="6" tint="-0.249977111117893"/>
  </sheetPr>
  <dimension ref="A1:H22"/>
  <sheetViews>
    <sheetView topLeftCell="B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7" t="s">
        <v>92</v>
      </c>
      <c r="B1" s="10" t="s">
        <v>92</v>
      </c>
      <c r="C1" s="13"/>
      <c r="D1" s="7"/>
      <c r="E1" s="30" t="str">
        <f>Übersicht!E3</f>
        <v>Decoder 06</v>
      </c>
      <c r="F1" s="313" t="str">
        <f>Übersicht!G4</f>
        <v>Lau Weiche 07</v>
      </c>
      <c r="G1" s="314"/>
      <c r="H1" s="315"/>
    </row>
    <row r="2" spans="1:8" s="8" customFormat="1" ht="9.9" customHeight="1" thickBot="1" x14ac:dyDescent="0.3">
      <c r="A2" s="7"/>
      <c r="B2" s="21"/>
      <c r="C2" s="25"/>
      <c r="D2" s="7"/>
      <c r="E2" s="24"/>
      <c r="F2" s="24"/>
      <c r="G2" s="24"/>
      <c r="H2" s="24"/>
    </row>
    <row r="3" spans="1:8" s="8" customFormat="1" ht="24.9" customHeight="1" thickBot="1" x14ac:dyDescent="0.3">
      <c r="A3" s="208"/>
      <c r="B3" s="201"/>
      <c r="C3" s="209"/>
      <c r="D3" s="198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7"/>
      <c r="B4" s="21"/>
      <c r="C4" s="25"/>
      <c r="D4" s="7"/>
      <c r="E4" s="24"/>
      <c r="F4" s="24"/>
      <c r="G4" s="24"/>
      <c r="H4" s="24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14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4</v>
      </c>
    </row>
  </sheetData>
  <mergeCells count="2">
    <mergeCell ref="F1:H1"/>
    <mergeCell ref="F3:G3"/>
  </mergeCells>
  <phoneticPr fontId="6" type="noConversion"/>
  <conditionalFormatting sqref="H6">
    <cfRule type="cellIs" dxfId="392" priority="8" operator="notEqual">
      <formula>$G$6</formula>
    </cfRule>
  </conditionalFormatting>
  <conditionalFormatting sqref="H8">
    <cfRule type="cellIs" dxfId="391" priority="7" operator="notEqual">
      <formula>$G$8</formula>
    </cfRule>
  </conditionalFormatting>
  <conditionalFormatting sqref="H9">
    <cfRule type="cellIs" dxfId="390" priority="6" operator="notEqual">
      <formula>$G$9</formula>
    </cfRule>
  </conditionalFormatting>
  <conditionalFormatting sqref="H10">
    <cfRule type="cellIs" dxfId="389" priority="5" operator="notEqual">
      <formula>$G$10</formula>
    </cfRule>
  </conditionalFormatting>
  <conditionalFormatting sqref="H11:H15 H17:H18">
    <cfRule type="cellIs" dxfId="388" priority="4" operator="notEqual">
      <formula>$G$11</formula>
    </cfRule>
  </conditionalFormatting>
  <conditionalFormatting sqref="H12">
    <cfRule type="cellIs" dxfId="387" priority="3" operator="notEqual">
      <formula>$G$12</formula>
    </cfRule>
  </conditionalFormatting>
  <conditionalFormatting sqref="H22">
    <cfRule type="cellIs" dxfId="386" priority="2" operator="notEqual">
      <formula>$G$22</formula>
    </cfRule>
  </conditionalFormatting>
  <conditionalFormatting sqref="H16">
    <cfRule type="cellIs" dxfId="385" priority="1" operator="notEqual">
      <formula>$G$16</formula>
    </cfRule>
  </conditionalFormatting>
  <hyperlinks>
    <hyperlink ref="B1" location="Übersicht!A1" display="Übersicht" xr:uid="{00000000-0004-0000-0F00-000000000000}"/>
    <hyperlink ref="H3" r:id="rId1" display="https://skydrive.live.com/redir?resid=F391BD14533ED1AE!620&amp;authkey=!APs7iyQiJzvVURI" xr:uid="{00000000-0004-0000-0F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9">
    <tabColor theme="6" tint="-0.249977111117893"/>
  </sheetPr>
  <dimension ref="A1:H22"/>
  <sheetViews>
    <sheetView topLeftCell="C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6" t="s">
        <v>92</v>
      </c>
      <c r="B1" s="6" t="s">
        <v>92</v>
      </c>
      <c r="C1" s="10" t="s">
        <v>92</v>
      </c>
      <c r="D1" s="6" t="s">
        <v>92</v>
      </c>
      <c r="E1" s="30" t="str">
        <f>Übersicht!E3</f>
        <v>Decoder 06</v>
      </c>
      <c r="F1" s="313" t="str">
        <f>Übersicht!G5</f>
        <v>Lau DKW 08</v>
      </c>
      <c r="G1" s="314"/>
      <c r="H1" s="315"/>
    </row>
    <row r="2" spans="1:8" s="8" customFormat="1" ht="9.9" customHeight="1" thickBot="1" x14ac:dyDescent="0.3">
      <c r="A2" s="6"/>
      <c r="B2" s="6"/>
      <c r="C2" s="21"/>
      <c r="D2" s="6"/>
      <c r="E2" s="24"/>
      <c r="F2" s="22"/>
      <c r="G2" s="22"/>
      <c r="H2" s="22"/>
    </row>
    <row r="3" spans="1:8" s="8" customFormat="1" ht="24.9" customHeight="1" thickBot="1" x14ac:dyDescent="0.3">
      <c r="A3" s="206"/>
      <c r="B3" s="207"/>
      <c r="C3" s="201"/>
      <c r="D3" s="20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6"/>
      <c r="B4" s="6"/>
      <c r="C4" s="21"/>
      <c r="D4" s="6"/>
      <c r="E4" s="24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15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84" priority="8" operator="notEqual">
      <formula>$G$6</formula>
    </cfRule>
  </conditionalFormatting>
  <conditionalFormatting sqref="H8">
    <cfRule type="cellIs" dxfId="383" priority="7" operator="notEqual">
      <formula>$G$8</formula>
    </cfRule>
  </conditionalFormatting>
  <conditionalFormatting sqref="H9">
    <cfRule type="cellIs" dxfId="382" priority="6" operator="notEqual">
      <formula>$G$9</formula>
    </cfRule>
  </conditionalFormatting>
  <conditionalFormatting sqref="H10">
    <cfRule type="cellIs" dxfId="381" priority="5" operator="notEqual">
      <formula>$G$10</formula>
    </cfRule>
  </conditionalFormatting>
  <conditionalFormatting sqref="H11:H15 H17:H18">
    <cfRule type="cellIs" dxfId="380" priority="4" operator="notEqual">
      <formula>$G$11</formula>
    </cfRule>
  </conditionalFormatting>
  <conditionalFormatting sqref="H12">
    <cfRule type="cellIs" dxfId="379" priority="3" operator="notEqual">
      <formula>$G$12</formula>
    </cfRule>
  </conditionalFormatting>
  <conditionalFormatting sqref="H22">
    <cfRule type="cellIs" dxfId="378" priority="2" operator="notEqual">
      <formula>$G$22</formula>
    </cfRule>
  </conditionalFormatting>
  <conditionalFormatting sqref="H16">
    <cfRule type="cellIs" dxfId="377" priority="1" operator="notEqual">
      <formula>$G$16</formula>
    </cfRule>
  </conditionalFormatting>
  <hyperlinks>
    <hyperlink ref="A1" location="Uhlenbrock!A1" display="Übersicht" xr:uid="{00000000-0004-0000-1000-000000000000}"/>
    <hyperlink ref="B1:D1" location="Uhlenbrock!A1" display="Übersicht" xr:uid="{00000000-0004-0000-1000-000001000000}"/>
    <hyperlink ref="C1" location="Übersicht!A1" display="Übersicht" xr:uid="{00000000-0004-0000-1000-000002000000}"/>
    <hyperlink ref="H3" r:id="rId1" display="https://skydrive.live.com/redir?resid=F391BD14533ED1AE!620&amp;authkey=!APs7iyQiJzvVURI" xr:uid="{00000000-0004-0000-10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0">
    <tabColor theme="6" tint="-0.249977111117893"/>
  </sheetPr>
  <dimension ref="A1:H22"/>
  <sheetViews>
    <sheetView topLeftCell="D1" workbookViewId="0">
      <selection activeCell="D1" sqref="D1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6" t="s">
        <v>92</v>
      </c>
      <c r="B1" s="6" t="s">
        <v>92</v>
      </c>
      <c r="C1" s="10" t="s">
        <v>92</v>
      </c>
      <c r="D1" s="10" t="s">
        <v>92</v>
      </c>
      <c r="E1" s="30" t="str">
        <f>Übersicht!E3</f>
        <v>Decoder 06</v>
      </c>
      <c r="F1" s="313" t="str">
        <f>Übersicht!G6</f>
        <v>Lau DKW 09</v>
      </c>
      <c r="G1" s="314"/>
      <c r="H1" s="315"/>
    </row>
    <row r="2" spans="1:8" s="8" customFormat="1" ht="9.9" customHeight="1" thickBot="1" x14ac:dyDescent="0.3">
      <c r="A2" s="6"/>
      <c r="B2" s="6"/>
      <c r="C2" s="21"/>
      <c r="D2" s="21"/>
      <c r="E2" s="24"/>
      <c r="F2" s="24"/>
      <c r="G2" s="24"/>
      <c r="H2" s="24"/>
    </row>
    <row r="3" spans="1:8" s="8" customFormat="1" ht="24.9" customHeight="1" thickBot="1" x14ac:dyDescent="0.3">
      <c r="A3" s="206"/>
      <c r="B3" s="207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6"/>
      <c r="B4" s="6"/>
      <c r="C4" s="21"/>
      <c r="D4" s="21"/>
      <c r="E4" s="24"/>
      <c r="F4" s="24"/>
      <c r="G4" s="24"/>
      <c r="H4" s="24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16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76" priority="8" operator="notEqual">
      <formula>$G$6</formula>
    </cfRule>
  </conditionalFormatting>
  <conditionalFormatting sqref="H8">
    <cfRule type="cellIs" dxfId="375" priority="7" operator="notEqual">
      <formula>$G$8</formula>
    </cfRule>
  </conditionalFormatting>
  <conditionalFormatting sqref="H9">
    <cfRule type="cellIs" dxfId="374" priority="6" operator="notEqual">
      <formula>$G$9</formula>
    </cfRule>
  </conditionalFormatting>
  <conditionalFormatting sqref="H10">
    <cfRule type="cellIs" dxfId="373" priority="5" operator="notEqual">
      <formula>$G$10</formula>
    </cfRule>
  </conditionalFormatting>
  <conditionalFormatting sqref="H11:H15 H17:H18">
    <cfRule type="cellIs" dxfId="372" priority="4" operator="notEqual">
      <formula>$G$11</formula>
    </cfRule>
  </conditionalFormatting>
  <conditionalFormatting sqref="H12">
    <cfRule type="cellIs" dxfId="371" priority="3" operator="notEqual">
      <formula>$G$12</formula>
    </cfRule>
  </conditionalFormatting>
  <conditionalFormatting sqref="H22">
    <cfRule type="cellIs" dxfId="370" priority="2" operator="notEqual">
      <formula>$G$22</formula>
    </cfRule>
  </conditionalFormatting>
  <conditionalFormatting sqref="H16">
    <cfRule type="cellIs" dxfId="369" priority="1" operator="notEqual">
      <formula>$G$16</formula>
    </cfRule>
  </conditionalFormatting>
  <hyperlinks>
    <hyperlink ref="A1" location="Uhlenbrock!A1" display="Übersicht" xr:uid="{00000000-0004-0000-1100-000000000000}"/>
    <hyperlink ref="B1:D1" location="Uhlenbrock!A1" display="Übersicht" xr:uid="{00000000-0004-0000-1100-000001000000}"/>
    <hyperlink ref="D1" location="Übersicht!A1" display="Übersicht" xr:uid="{00000000-0004-0000-1100-000002000000}"/>
    <hyperlink ref="H3" r:id="rId1" display="https://skydrive.live.com/redir?resid=F391BD14533ED1AE!620&amp;authkey=!APs7iyQiJzvVURI" xr:uid="{00000000-0004-0000-11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1">
    <tabColor theme="6" tint="-0.249977111117893"/>
  </sheetPr>
  <dimension ref="A1:H22"/>
  <sheetViews>
    <sheetView topLeftCell="A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6" t="s">
        <v>92</v>
      </c>
      <c r="C1" s="10" t="s">
        <v>92</v>
      </c>
      <c r="D1" s="6" t="s">
        <v>92</v>
      </c>
      <c r="E1" s="30" t="str">
        <f>Übersicht!E7</f>
        <v>Decoder 07</v>
      </c>
      <c r="F1" s="313" t="str">
        <f>Übersicht!G7</f>
        <v>Lau Weiche 10</v>
      </c>
      <c r="G1" s="314"/>
      <c r="H1" s="315"/>
    </row>
    <row r="2" spans="1:8" s="8" customFormat="1" ht="9.9" customHeight="1" thickBot="1" x14ac:dyDescent="0.3">
      <c r="A2" s="21"/>
      <c r="B2" s="6"/>
      <c r="C2" s="21"/>
      <c r="D2" s="6"/>
      <c r="E2" s="24"/>
      <c r="F2" s="24"/>
      <c r="G2" s="24"/>
      <c r="H2" s="24"/>
    </row>
    <row r="3" spans="1:8" s="8" customFormat="1" ht="24.9" customHeight="1" thickBot="1" x14ac:dyDescent="0.3">
      <c r="A3" s="200"/>
      <c r="B3" s="207"/>
      <c r="C3" s="201"/>
      <c r="D3" s="20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6"/>
      <c r="C4" s="21"/>
      <c r="D4" s="6"/>
      <c r="E4" s="24"/>
      <c r="F4" s="24"/>
      <c r="G4" s="24"/>
      <c r="H4" s="24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17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68" priority="8" operator="notEqual">
      <formula>$G$6</formula>
    </cfRule>
  </conditionalFormatting>
  <conditionalFormatting sqref="H8">
    <cfRule type="cellIs" dxfId="367" priority="7" operator="notEqual">
      <formula>$G$8</formula>
    </cfRule>
  </conditionalFormatting>
  <conditionalFormatting sqref="H9">
    <cfRule type="cellIs" dxfId="366" priority="6" operator="notEqual">
      <formula>$G$9</formula>
    </cfRule>
  </conditionalFormatting>
  <conditionalFormatting sqref="H10">
    <cfRule type="cellIs" dxfId="365" priority="5" operator="notEqual">
      <formula>$G$10</formula>
    </cfRule>
  </conditionalFormatting>
  <conditionalFormatting sqref="H11:H15 H17:H18">
    <cfRule type="cellIs" dxfId="364" priority="4" operator="notEqual">
      <formula>$G$11</formula>
    </cfRule>
  </conditionalFormatting>
  <conditionalFormatting sqref="H12">
    <cfRule type="cellIs" dxfId="363" priority="3" operator="notEqual">
      <formula>$G$12</formula>
    </cfRule>
  </conditionalFormatting>
  <conditionalFormatting sqref="H22">
    <cfRule type="cellIs" dxfId="362" priority="2" operator="notEqual">
      <formula>$G$22</formula>
    </cfRule>
  </conditionalFormatting>
  <conditionalFormatting sqref="H16">
    <cfRule type="cellIs" dxfId="361" priority="1" operator="notEqual">
      <formula>$G$16</formula>
    </cfRule>
  </conditionalFormatting>
  <hyperlinks>
    <hyperlink ref="A1" location="Übersicht!A1" display="Übersicht" xr:uid="{00000000-0004-0000-1200-000000000000}"/>
    <hyperlink ref="B1:D1" location="Uhlenbrock!A1" display="Übersicht" xr:uid="{00000000-0004-0000-1200-000001000000}"/>
    <hyperlink ref="H3" r:id="rId1" display="..\Moba Doc\Uhlenbrock 67800 Servodecoder.pdf" xr:uid="{00000000-0004-0000-1200-000002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AF40"/>
  <sheetViews>
    <sheetView workbookViewId="0">
      <selection activeCell="F31" sqref="F31"/>
    </sheetView>
  </sheetViews>
  <sheetFormatPr baseColWidth="10" defaultColWidth="10.6640625" defaultRowHeight="14.4" x14ac:dyDescent="0.3"/>
  <cols>
    <col min="1" max="1" width="7.5546875" style="65" bestFit="1" customWidth="1"/>
    <col min="2" max="2" width="5.6640625" style="65" customWidth="1"/>
    <col min="3" max="3" width="2.5546875" style="65" bestFit="1" customWidth="1"/>
    <col min="4" max="4" width="5.6640625" style="65" customWidth="1"/>
    <col min="5" max="5" width="7.5546875" style="65" bestFit="1" customWidth="1"/>
    <col min="6" max="6" width="5.6640625" style="65" customWidth="1"/>
    <col min="7" max="7" width="2.5546875" style="65" bestFit="1" customWidth="1"/>
    <col min="8" max="8" width="5.6640625" style="65" customWidth="1"/>
    <col min="9" max="9" width="7.5546875" style="65" bestFit="1" customWidth="1"/>
    <col min="10" max="10" width="5.6640625" style="65" customWidth="1"/>
    <col min="11" max="11" width="2.5546875" style="65" bestFit="1" customWidth="1"/>
    <col min="12" max="12" width="5.6640625" style="65" customWidth="1"/>
    <col min="13" max="13" width="7.5546875" style="65" bestFit="1" customWidth="1"/>
    <col min="14" max="14" width="5.6640625" style="65" customWidth="1"/>
    <col min="15" max="15" width="2.5546875" style="65" bestFit="1" customWidth="1"/>
    <col min="16" max="16" width="5.6640625" style="65" customWidth="1"/>
    <col min="17" max="17" width="7.5546875" style="65" bestFit="1" customWidth="1"/>
    <col min="18" max="18" width="5.6640625" style="65" customWidth="1"/>
    <col min="19" max="19" width="2.5546875" style="65" bestFit="1" customWidth="1"/>
    <col min="20" max="20" width="5.6640625" style="65" customWidth="1"/>
    <col min="21" max="21" width="7.5546875" style="65" bestFit="1" customWidth="1"/>
    <col min="22" max="22" width="5.6640625" style="65" customWidth="1"/>
    <col min="23" max="23" width="2.5546875" style="65" bestFit="1" customWidth="1"/>
    <col min="24" max="24" width="5.6640625" style="65" customWidth="1"/>
    <col min="25" max="25" width="7.5546875" style="65" bestFit="1" customWidth="1"/>
    <col min="26" max="26" width="5.6640625" style="65" customWidth="1"/>
    <col min="27" max="27" width="2.5546875" style="65" bestFit="1" customWidth="1"/>
    <col min="28" max="28" width="5.6640625" style="65" customWidth="1"/>
    <col min="29" max="29" width="7.5546875" style="65" bestFit="1" customWidth="1"/>
    <col min="30" max="30" width="5.6640625" style="65" customWidth="1"/>
    <col min="31" max="31" width="2.5546875" style="65" bestFit="1" customWidth="1"/>
    <col min="32" max="32" width="5.6640625" style="65" customWidth="1"/>
    <col min="33" max="16384" width="10.6640625" style="65"/>
  </cols>
  <sheetData>
    <row r="1" spans="1:32" ht="27.9" customHeight="1" x14ac:dyDescent="0.5">
      <c r="A1" s="311" t="s">
        <v>88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 t="s">
        <v>88</v>
      </c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</row>
    <row r="2" spans="1:32" ht="27.9" customHeight="1" x14ac:dyDescent="0.3">
      <c r="B2" s="66"/>
      <c r="C2" s="66"/>
      <c r="D2" s="66"/>
      <c r="F2" s="66"/>
      <c r="G2" s="66"/>
      <c r="H2" s="66"/>
      <c r="J2" s="66"/>
      <c r="K2" s="66"/>
      <c r="L2" s="66"/>
      <c r="N2" s="66"/>
      <c r="O2" s="66"/>
      <c r="P2" s="66"/>
    </row>
    <row r="3" spans="1:32" s="71" customFormat="1" ht="30" customHeight="1" x14ac:dyDescent="0.3">
      <c r="A3" s="72" t="s">
        <v>89</v>
      </c>
      <c r="B3" s="312" t="s">
        <v>90</v>
      </c>
      <c r="C3" s="312"/>
      <c r="D3" s="312"/>
      <c r="E3" s="189" t="s">
        <v>89</v>
      </c>
      <c r="F3" s="312" t="s">
        <v>90</v>
      </c>
      <c r="G3" s="312"/>
      <c r="H3" s="312"/>
      <c r="I3" s="189" t="s">
        <v>89</v>
      </c>
      <c r="J3" s="312" t="s">
        <v>90</v>
      </c>
      <c r="K3" s="312"/>
      <c r="L3" s="312"/>
      <c r="M3" s="189" t="s">
        <v>89</v>
      </c>
      <c r="N3" s="312" t="s">
        <v>90</v>
      </c>
      <c r="O3" s="312"/>
      <c r="P3" s="312"/>
      <c r="Q3" s="189" t="s">
        <v>89</v>
      </c>
      <c r="R3" s="312" t="s">
        <v>90</v>
      </c>
      <c r="S3" s="312"/>
      <c r="T3" s="312"/>
      <c r="U3" s="189" t="s">
        <v>89</v>
      </c>
      <c r="V3" s="312" t="s">
        <v>90</v>
      </c>
      <c r="W3" s="312"/>
      <c r="X3" s="312"/>
      <c r="Y3" s="189" t="s">
        <v>89</v>
      </c>
      <c r="Z3" s="312" t="s">
        <v>90</v>
      </c>
      <c r="AA3" s="312"/>
      <c r="AB3" s="312"/>
      <c r="AC3" s="189" t="s">
        <v>89</v>
      </c>
      <c r="AD3" s="312" t="s">
        <v>90</v>
      </c>
      <c r="AE3" s="312"/>
      <c r="AF3" s="312"/>
    </row>
    <row r="4" spans="1:32" x14ac:dyDescent="0.3">
      <c r="B4" s="66"/>
      <c r="C4" s="66"/>
      <c r="D4" s="70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</row>
    <row r="5" spans="1:32" x14ac:dyDescent="0.3">
      <c r="A5" s="68">
        <v>1</v>
      </c>
      <c r="B5" s="185">
        <v>1</v>
      </c>
      <c r="C5" s="185" t="s">
        <v>91</v>
      </c>
      <c r="D5" s="185">
        <v>4</v>
      </c>
      <c r="E5" s="276">
        <v>33</v>
      </c>
      <c r="F5" s="275">
        <v>129</v>
      </c>
      <c r="G5" s="275" t="s">
        <v>91</v>
      </c>
      <c r="H5" s="275">
        <v>132</v>
      </c>
      <c r="I5" s="265">
        <v>65</v>
      </c>
      <c r="J5" s="266">
        <v>257</v>
      </c>
      <c r="K5" s="266" t="s">
        <v>91</v>
      </c>
      <c r="L5" s="266">
        <v>260</v>
      </c>
      <c r="M5" s="276">
        <v>97</v>
      </c>
      <c r="N5" s="278">
        <v>385</v>
      </c>
      <c r="O5" s="278" t="s">
        <v>91</v>
      </c>
      <c r="P5" s="278">
        <v>388</v>
      </c>
      <c r="Q5" s="276">
        <v>129</v>
      </c>
      <c r="R5" s="275">
        <v>513</v>
      </c>
      <c r="S5" s="275" t="s">
        <v>91</v>
      </c>
      <c r="T5" s="275">
        <v>516</v>
      </c>
      <c r="U5" s="276">
        <v>161</v>
      </c>
      <c r="V5" s="275">
        <v>641</v>
      </c>
      <c r="W5" s="275" t="s">
        <v>91</v>
      </c>
      <c r="X5" s="275">
        <v>644</v>
      </c>
      <c r="Y5" s="276">
        <v>193</v>
      </c>
      <c r="Z5" s="275">
        <v>769</v>
      </c>
      <c r="AA5" s="275" t="s">
        <v>91</v>
      </c>
      <c r="AB5" s="275">
        <v>772</v>
      </c>
      <c r="AC5" s="276">
        <v>225</v>
      </c>
      <c r="AD5" s="275">
        <v>897</v>
      </c>
      <c r="AE5" s="275" t="s">
        <v>91</v>
      </c>
      <c r="AF5" s="275">
        <v>900</v>
      </c>
    </row>
    <row r="6" spans="1:32" x14ac:dyDescent="0.3">
      <c r="A6" s="68">
        <v>2</v>
      </c>
      <c r="B6" s="68">
        <v>5</v>
      </c>
      <c r="C6" s="68" t="s">
        <v>91</v>
      </c>
      <c r="D6" s="68">
        <v>8</v>
      </c>
      <c r="E6" s="276">
        <v>34</v>
      </c>
      <c r="F6" s="275">
        <v>133</v>
      </c>
      <c r="G6" s="275" t="s">
        <v>91</v>
      </c>
      <c r="H6" s="275">
        <v>136</v>
      </c>
      <c r="I6" s="265">
        <v>66</v>
      </c>
      <c r="J6" s="266">
        <v>261</v>
      </c>
      <c r="K6" s="266" t="s">
        <v>91</v>
      </c>
      <c r="L6" s="266">
        <v>264</v>
      </c>
      <c r="M6" s="276">
        <v>98</v>
      </c>
      <c r="N6" s="278">
        <v>389</v>
      </c>
      <c r="O6" s="278" t="s">
        <v>91</v>
      </c>
      <c r="P6" s="278">
        <v>392</v>
      </c>
      <c r="Q6" s="276">
        <v>130</v>
      </c>
      <c r="R6" s="275">
        <v>517</v>
      </c>
      <c r="S6" s="275" t="s">
        <v>91</v>
      </c>
      <c r="T6" s="275">
        <v>520</v>
      </c>
      <c r="U6" s="276">
        <v>162</v>
      </c>
      <c r="V6" s="275">
        <v>645</v>
      </c>
      <c r="W6" s="275" t="s">
        <v>91</v>
      </c>
      <c r="X6" s="275">
        <v>648</v>
      </c>
      <c r="Y6" s="276">
        <v>194</v>
      </c>
      <c r="Z6" s="275">
        <v>773</v>
      </c>
      <c r="AA6" s="275" t="s">
        <v>91</v>
      </c>
      <c r="AB6" s="275">
        <v>776</v>
      </c>
      <c r="AC6" s="276">
        <v>226</v>
      </c>
      <c r="AD6" s="275">
        <v>901</v>
      </c>
      <c r="AE6" s="275" t="s">
        <v>91</v>
      </c>
      <c r="AF6" s="275">
        <v>904</v>
      </c>
    </row>
    <row r="7" spans="1:32" x14ac:dyDescent="0.3">
      <c r="A7" s="68">
        <v>3</v>
      </c>
      <c r="B7" s="68">
        <v>9</v>
      </c>
      <c r="C7" s="68" t="s">
        <v>91</v>
      </c>
      <c r="D7" s="68">
        <v>12</v>
      </c>
      <c r="E7" s="276">
        <v>35</v>
      </c>
      <c r="F7" s="275">
        <v>137</v>
      </c>
      <c r="G7" s="275" t="s">
        <v>91</v>
      </c>
      <c r="H7" s="275">
        <v>140</v>
      </c>
      <c r="I7" s="265">
        <v>67</v>
      </c>
      <c r="J7" s="266">
        <v>265</v>
      </c>
      <c r="K7" s="266" t="s">
        <v>91</v>
      </c>
      <c r="L7" s="266">
        <v>268</v>
      </c>
      <c r="M7" s="276">
        <v>99</v>
      </c>
      <c r="N7" s="278">
        <v>393</v>
      </c>
      <c r="O7" s="278" t="s">
        <v>91</v>
      </c>
      <c r="P7" s="278">
        <v>396</v>
      </c>
      <c r="Q7" s="276">
        <v>131</v>
      </c>
      <c r="R7" s="275">
        <v>521</v>
      </c>
      <c r="S7" s="275" t="s">
        <v>91</v>
      </c>
      <c r="T7" s="275">
        <v>524</v>
      </c>
      <c r="U7" s="276">
        <v>163</v>
      </c>
      <c r="V7" s="275">
        <v>649</v>
      </c>
      <c r="W7" s="275" t="s">
        <v>91</v>
      </c>
      <c r="X7" s="275">
        <v>652</v>
      </c>
      <c r="Y7" s="276">
        <v>195</v>
      </c>
      <c r="Z7" s="275">
        <v>777</v>
      </c>
      <c r="AA7" s="275" t="s">
        <v>91</v>
      </c>
      <c r="AB7" s="275">
        <v>780</v>
      </c>
      <c r="AC7" s="276">
        <v>227</v>
      </c>
      <c r="AD7" s="275">
        <v>905</v>
      </c>
      <c r="AE7" s="275" t="s">
        <v>91</v>
      </c>
      <c r="AF7" s="275">
        <v>908</v>
      </c>
    </row>
    <row r="8" spans="1:32" x14ac:dyDescent="0.3">
      <c r="A8" s="68">
        <v>4</v>
      </c>
      <c r="B8" s="68">
        <v>13</v>
      </c>
      <c r="C8" s="68" t="s">
        <v>91</v>
      </c>
      <c r="D8" s="68">
        <v>16</v>
      </c>
      <c r="E8" s="276">
        <v>36</v>
      </c>
      <c r="F8" s="275">
        <v>141</v>
      </c>
      <c r="G8" s="275" t="s">
        <v>91</v>
      </c>
      <c r="H8" s="275">
        <v>144</v>
      </c>
      <c r="I8" s="265">
        <v>68</v>
      </c>
      <c r="J8" s="266">
        <v>269</v>
      </c>
      <c r="K8" s="266" t="s">
        <v>91</v>
      </c>
      <c r="L8" s="266">
        <v>272</v>
      </c>
      <c r="M8" s="276">
        <v>100</v>
      </c>
      <c r="N8" s="278">
        <v>397</v>
      </c>
      <c r="O8" s="278" t="s">
        <v>91</v>
      </c>
      <c r="P8" s="278">
        <v>400</v>
      </c>
      <c r="Q8" s="276">
        <v>132</v>
      </c>
      <c r="R8" s="275">
        <v>525</v>
      </c>
      <c r="S8" s="275" t="s">
        <v>91</v>
      </c>
      <c r="T8" s="275">
        <v>528</v>
      </c>
      <c r="U8" s="276">
        <v>164</v>
      </c>
      <c r="V8" s="275">
        <v>653</v>
      </c>
      <c r="W8" s="275" t="s">
        <v>91</v>
      </c>
      <c r="X8" s="275">
        <v>656</v>
      </c>
      <c r="Y8" s="276">
        <v>196</v>
      </c>
      <c r="Z8" s="275">
        <v>781</v>
      </c>
      <c r="AA8" s="275" t="s">
        <v>91</v>
      </c>
      <c r="AB8" s="275">
        <v>784</v>
      </c>
      <c r="AC8" s="276">
        <v>228</v>
      </c>
      <c r="AD8" s="275">
        <v>909</v>
      </c>
      <c r="AE8" s="275" t="s">
        <v>91</v>
      </c>
      <c r="AF8" s="275">
        <v>912</v>
      </c>
    </row>
    <row r="9" spans="1:32" x14ac:dyDescent="0.3">
      <c r="A9" s="68">
        <v>5</v>
      </c>
      <c r="B9" s="68">
        <v>17</v>
      </c>
      <c r="C9" s="68" t="s">
        <v>91</v>
      </c>
      <c r="D9" s="68">
        <v>20</v>
      </c>
      <c r="E9" s="276">
        <v>37</v>
      </c>
      <c r="F9" s="275">
        <v>145</v>
      </c>
      <c r="G9" s="275" t="s">
        <v>91</v>
      </c>
      <c r="H9" s="275">
        <v>148</v>
      </c>
      <c r="I9" s="265">
        <v>69</v>
      </c>
      <c r="J9" s="266">
        <v>273</v>
      </c>
      <c r="K9" s="266" t="s">
        <v>91</v>
      </c>
      <c r="L9" s="266">
        <v>276</v>
      </c>
      <c r="M9" s="276">
        <v>101</v>
      </c>
      <c r="N9" s="278">
        <v>401</v>
      </c>
      <c r="O9" s="278" t="s">
        <v>91</v>
      </c>
      <c r="P9" s="278">
        <v>404</v>
      </c>
      <c r="Q9" s="276">
        <v>133</v>
      </c>
      <c r="R9" s="275">
        <v>529</v>
      </c>
      <c r="S9" s="275" t="s">
        <v>91</v>
      </c>
      <c r="T9" s="275">
        <v>532</v>
      </c>
      <c r="U9" s="276">
        <v>165</v>
      </c>
      <c r="V9" s="275">
        <v>657</v>
      </c>
      <c r="W9" s="275" t="s">
        <v>91</v>
      </c>
      <c r="X9" s="275">
        <v>660</v>
      </c>
      <c r="Y9" s="276">
        <v>197</v>
      </c>
      <c r="Z9" s="275">
        <v>785</v>
      </c>
      <c r="AA9" s="275" t="s">
        <v>91</v>
      </c>
      <c r="AB9" s="275">
        <v>788</v>
      </c>
      <c r="AC9" s="276">
        <v>229</v>
      </c>
      <c r="AD9" s="275">
        <v>913</v>
      </c>
      <c r="AE9" s="275" t="s">
        <v>91</v>
      </c>
      <c r="AF9" s="275">
        <v>916</v>
      </c>
    </row>
    <row r="10" spans="1:32" x14ac:dyDescent="0.3">
      <c r="A10" s="262">
        <v>6</v>
      </c>
      <c r="B10" s="262">
        <v>21</v>
      </c>
      <c r="C10" s="262" t="s">
        <v>91</v>
      </c>
      <c r="D10" s="262">
        <v>24</v>
      </c>
      <c r="E10" s="276">
        <v>38</v>
      </c>
      <c r="F10" s="275">
        <v>149</v>
      </c>
      <c r="G10" s="275" t="s">
        <v>91</v>
      </c>
      <c r="H10" s="275">
        <v>152</v>
      </c>
      <c r="I10" s="265">
        <v>70</v>
      </c>
      <c r="J10" s="266">
        <v>277</v>
      </c>
      <c r="K10" s="266" t="s">
        <v>91</v>
      </c>
      <c r="L10" s="266">
        <v>280</v>
      </c>
      <c r="M10" s="276">
        <v>102</v>
      </c>
      <c r="N10" s="278">
        <v>405</v>
      </c>
      <c r="O10" s="278" t="s">
        <v>91</v>
      </c>
      <c r="P10" s="278">
        <v>408</v>
      </c>
      <c r="Q10" s="276">
        <v>134</v>
      </c>
      <c r="R10" s="275">
        <v>533</v>
      </c>
      <c r="S10" s="275" t="s">
        <v>91</v>
      </c>
      <c r="T10" s="275">
        <v>536</v>
      </c>
      <c r="U10" s="276">
        <v>166</v>
      </c>
      <c r="V10" s="275">
        <v>661</v>
      </c>
      <c r="W10" s="275" t="s">
        <v>91</v>
      </c>
      <c r="X10" s="275">
        <v>664</v>
      </c>
      <c r="Y10" s="276">
        <v>198</v>
      </c>
      <c r="Z10" s="275">
        <v>789</v>
      </c>
      <c r="AA10" s="275" t="s">
        <v>91</v>
      </c>
      <c r="AB10" s="275">
        <v>792</v>
      </c>
      <c r="AC10" s="276">
        <v>230</v>
      </c>
      <c r="AD10" s="275">
        <v>917</v>
      </c>
      <c r="AE10" s="275" t="s">
        <v>91</v>
      </c>
      <c r="AF10" s="275">
        <v>920</v>
      </c>
    </row>
    <row r="11" spans="1:32" x14ac:dyDescent="0.3">
      <c r="A11" s="262">
        <v>7</v>
      </c>
      <c r="B11" s="262">
        <v>25</v>
      </c>
      <c r="C11" s="262" t="s">
        <v>91</v>
      </c>
      <c r="D11" s="262">
        <v>28</v>
      </c>
      <c r="E11" s="276">
        <v>39</v>
      </c>
      <c r="F11" s="275">
        <v>153</v>
      </c>
      <c r="G11" s="275" t="s">
        <v>91</v>
      </c>
      <c r="H11" s="275">
        <v>156</v>
      </c>
      <c r="I11" s="265">
        <v>71</v>
      </c>
      <c r="J11" s="266">
        <v>281</v>
      </c>
      <c r="K11" s="266" t="s">
        <v>91</v>
      </c>
      <c r="L11" s="266">
        <v>284</v>
      </c>
      <c r="M11" s="276">
        <v>103</v>
      </c>
      <c r="N11" s="278">
        <v>409</v>
      </c>
      <c r="O11" s="278" t="s">
        <v>91</v>
      </c>
      <c r="P11" s="278">
        <v>412</v>
      </c>
      <c r="Q11" s="276">
        <v>135</v>
      </c>
      <c r="R11" s="275">
        <v>537</v>
      </c>
      <c r="S11" s="275" t="s">
        <v>91</v>
      </c>
      <c r="T11" s="275">
        <v>540</v>
      </c>
      <c r="U11" s="276">
        <v>167</v>
      </c>
      <c r="V11" s="275">
        <v>665</v>
      </c>
      <c r="W11" s="275" t="s">
        <v>91</v>
      </c>
      <c r="X11" s="275">
        <v>668</v>
      </c>
      <c r="Y11" s="276">
        <v>199</v>
      </c>
      <c r="Z11" s="275">
        <v>793</v>
      </c>
      <c r="AA11" s="275" t="s">
        <v>91</v>
      </c>
      <c r="AB11" s="275">
        <v>796</v>
      </c>
      <c r="AC11" s="276">
        <v>231</v>
      </c>
      <c r="AD11" s="275">
        <v>921</v>
      </c>
      <c r="AE11" s="275" t="s">
        <v>91</v>
      </c>
      <c r="AF11" s="275">
        <v>924</v>
      </c>
    </row>
    <row r="12" spans="1:32" x14ac:dyDescent="0.3">
      <c r="A12" s="68">
        <v>8</v>
      </c>
      <c r="B12" s="68">
        <v>29</v>
      </c>
      <c r="C12" s="68" t="s">
        <v>91</v>
      </c>
      <c r="D12" s="68">
        <v>32</v>
      </c>
      <c r="E12" s="276">
        <v>40</v>
      </c>
      <c r="F12" s="275">
        <v>157</v>
      </c>
      <c r="G12" s="275" t="s">
        <v>91</v>
      </c>
      <c r="H12" s="275">
        <v>160</v>
      </c>
      <c r="I12" s="265">
        <v>72</v>
      </c>
      <c r="J12" s="266">
        <v>285</v>
      </c>
      <c r="K12" s="266" t="s">
        <v>91</v>
      </c>
      <c r="L12" s="266">
        <v>288</v>
      </c>
      <c r="M12" s="276">
        <v>104</v>
      </c>
      <c r="N12" s="278">
        <v>413</v>
      </c>
      <c r="O12" s="278" t="s">
        <v>91</v>
      </c>
      <c r="P12" s="278">
        <v>416</v>
      </c>
      <c r="Q12" s="276">
        <v>136</v>
      </c>
      <c r="R12" s="275">
        <v>541</v>
      </c>
      <c r="S12" s="275" t="s">
        <v>91</v>
      </c>
      <c r="T12" s="275">
        <v>544</v>
      </c>
      <c r="U12" s="276">
        <v>168</v>
      </c>
      <c r="V12" s="275">
        <v>669</v>
      </c>
      <c r="W12" s="275" t="s">
        <v>91</v>
      </c>
      <c r="X12" s="275">
        <v>672</v>
      </c>
      <c r="Y12" s="276">
        <v>200</v>
      </c>
      <c r="Z12" s="275">
        <v>797</v>
      </c>
      <c r="AA12" s="275" t="s">
        <v>91</v>
      </c>
      <c r="AB12" s="275">
        <v>800</v>
      </c>
      <c r="AC12" s="276">
        <v>232</v>
      </c>
      <c r="AD12" s="275">
        <v>925</v>
      </c>
      <c r="AE12" s="275" t="s">
        <v>91</v>
      </c>
      <c r="AF12" s="275">
        <v>928</v>
      </c>
    </row>
    <row r="13" spans="1:32" x14ac:dyDescent="0.3">
      <c r="A13" s="68">
        <v>9</v>
      </c>
      <c r="B13" s="68">
        <v>33</v>
      </c>
      <c r="C13" s="68" t="s">
        <v>91</v>
      </c>
      <c r="D13" s="68">
        <v>36</v>
      </c>
      <c r="E13" s="276">
        <v>41</v>
      </c>
      <c r="F13" s="275">
        <v>161</v>
      </c>
      <c r="G13" s="275" t="s">
        <v>91</v>
      </c>
      <c r="H13" s="275">
        <v>164</v>
      </c>
      <c r="I13" s="265">
        <v>73</v>
      </c>
      <c r="J13" s="266">
        <v>289</v>
      </c>
      <c r="K13" s="266" t="s">
        <v>91</v>
      </c>
      <c r="L13" s="266">
        <v>292</v>
      </c>
      <c r="M13" s="276">
        <v>105</v>
      </c>
      <c r="N13" s="278">
        <v>417</v>
      </c>
      <c r="O13" s="278" t="s">
        <v>91</v>
      </c>
      <c r="P13" s="278">
        <v>420</v>
      </c>
      <c r="Q13" s="276">
        <v>137</v>
      </c>
      <c r="R13" s="275">
        <v>545</v>
      </c>
      <c r="S13" s="275" t="s">
        <v>91</v>
      </c>
      <c r="T13" s="275">
        <v>548</v>
      </c>
      <c r="U13" s="276">
        <v>169</v>
      </c>
      <c r="V13" s="275">
        <v>673</v>
      </c>
      <c r="W13" s="275" t="s">
        <v>91</v>
      </c>
      <c r="X13" s="275">
        <v>676</v>
      </c>
      <c r="Y13" s="276">
        <v>201</v>
      </c>
      <c r="Z13" s="275">
        <v>801</v>
      </c>
      <c r="AA13" s="275" t="s">
        <v>91</v>
      </c>
      <c r="AB13" s="275">
        <v>804</v>
      </c>
      <c r="AC13" s="276">
        <v>233</v>
      </c>
      <c r="AD13" s="275">
        <v>929</v>
      </c>
      <c r="AE13" s="275" t="s">
        <v>91</v>
      </c>
      <c r="AF13" s="275">
        <v>932</v>
      </c>
    </row>
    <row r="14" spans="1:32" x14ac:dyDescent="0.3">
      <c r="A14" s="68">
        <v>10</v>
      </c>
      <c r="B14" s="68">
        <v>37</v>
      </c>
      <c r="C14" s="68" t="s">
        <v>91</v>
      </c>
      <c r="D14" s="68">
        <v>40</v>
      </c>
      <c r="E14" s="276">
        <v>42</v>
      </c>
      <c r="F14" s="275">
        <v>165</v>
      </c>
      <c r="G14" s="275" t="s">
        <v>91</v>
      </c>
      <c r="H14" s="275">
        <v>168</v>
      </c>
      <c r="I14" s="265">
        <v>74</v>
      </c>
      <c r="J14" s="266">
        <v>293</v>
      </c>
      <c r="K14" s="266" t="s">
        <v>91</v>
      </c>
      <c r="L14" s="266">
        <v>296</v>
      </c>
      <c r="M14" s="276">
        <v>106</v>
      </c>
      <c r="N14" s="278">
        <v>421</v>
      </c>
      <c r="O14" s="278" t="s">
        <v>91</v>
      </c>
      <c r="P14" s="278">
        <v>424</v>
      </c>
      <c r="Q14" s="276">
        <v>138</v>
      </c>
      <c r="R14" s="275">
        <v>549</v>
      </c>
      <c r="S14" s="275" t="s">
        <v>91</v>
      </c>
      <c r="T14" s="275">
        <v>552</v>
      </c>
      <c r="U14" s="276">
        <v>170</v>
      </c>
      <c r="V14" s="275">
        <v>677</v>
      </c>
      <c r="W14" s="275" t="s">
        <v>91</v>
      </c>
      <c r="X14" s="275">
        <v>680</v>
      </c>
      <c r="Y14" s="276">
        <v>202</v>
      </c>
      <c r="Z14" s="275">
        <v>805</v>
      </c>
      <c r="AA14" s="275" t="s">
        <v>91</v>
      </c>
      <c r="AB14" s="275">
        <v>808</v>
      </c>
      <c r="AC14" s="276">
        <v>234</v>
      </c>
      <c r="AD14" s="275">
        <v>933</v>
      </c>
      <c r="AE14" s="275" t="s">
        <v>91</v>
      </c>
      <c r="AF14" s="275">
        <v>936</v>
      </c>
    </row>
    <row r="15" spans="1:32" x14ac:dyDescent="0.3">
      <c r="A15" s="68">
        <v>11</v>
      </c>
      <c r="B15" s="68">
        <v>41</v>
      </c>
      <c r="C15" s="68" t="s">
        <v>91</v>
      </c>
      <c r="D15" s="68">
        <v>44</v>
      </c>
      <c r="E15" s="276">
        <v>43</v>
      </c>
      <c r="F15" s="275">
        <v>169</v>
      </c>
      <c r="G15" s="275" t="s">
        <v>91</v>
      </c>
      <c r="H15" s="275">
        <v>172</v>
      </c>
      <c r="I15" s="265">
        <v>75</v>
      </c>
      <c r="J15" s="266">
        <v>297</v>
      </c>
      <c r="K15" s="266" t="s">
        <v>91</v>
      </c>
      <c r="L15" s="266">
        <v>300</v>
      </c>
      <c r="M15" s="276">
        <v>107</v>
      </c>
      <c r="N15" s="278">
        <v>425</v>
      </c>
      <c r="O15" s="278" t="s">
        <v>91</v>
      </c>
      <c r="P15" s="278">
        <v>428</v>
      </c>
      <c r="Q15" s="276">
        <v>139</v>
      </c>
      <c r="R15" s="275">
        <v>553</v>
      </c>
      <c r="S15" s="275" t="s">
        <v>91</v>
      </c>
      <c r="T15" s="275">
        <v>556</v>
      </c>
      <c r="U15" s="276">
        <v>171</v>
      </c>
      <c r="V15" s="275">
        <v>681</v>
      </c>
      <c r="W15" s="275" t="s">
        <v>91</v>
      </c>
      <c r="X15" s="275">
        <v>684</v>
      </c>
      <c r="Y15" s="276">
        <v>203</v>
      </c>
      <c r="Z15" s="275">
        <v>809</v>
      </c>
      <c r="AA15" s="275" t="s">
        <v>91</v>
      </c>
      <c r="AB15" s="275">
        <v>812</v>
      </c>
      <c r="AC15" s="276">
        <v>235</v>
      </c>
      <c r="AD15" s="275">
        <v>937</v>
      </c>
      <c r="AE15" s="275" t="s">
        <v>91</v>
      </c>
      <c r="AF15" s="275">
        <v>940</v>
      </c>
    </row>
    <row r="16" spans="1:32" x14ac:dyDescent="0.3">
      <c r="A16" s="68">
        <v>12</v>
      </c>
      <c r="B16" s="68">
        <v>45</v>
      </c>
      <c r="C16" s="68" t="s">
        <v>91</v>
      </c>
      <c r="D16" s="68">
        <v>48</v>
      </c>
      <c r="E16" s="276">
        <v>44</v>
      </c>
      <c r="F16" s="275">
        <v>173</v>
      </c>
      <c r="G16" s="275" t="s">
        <v>91</v>
      </c>
      <c r="H16" s="275">
        <v>176</v>
      </c>
      <c r="I16" s="265">
        <v>76</v>
      </c>
      <c r="J16" s="266">
        <v>301</v>
      </c>
      <c r="K16" s="266" t="s">
        <v>91</v>
      </c>
      <c r="L16" s="266">
        <v>304</v>
      </c>
      <c r="M16" s="276">
        <v>108</v>
      </c>
      <c r="N16" s="278">
        <v>429</v>
      </c>
      <c r="O16" s="278" t="s">
        <v>91</v>
      </c>
      <c r="P16" s="278">
        <v>432</v>
      </c>
      <c r="Q16" s="276">
        <v>140</v>
      </c>
      <c r="R16" s="275">
        <v>557</v>
      </c>
      <c r="S16" s="275" t="s">
        <v>91</v>
      </c>
      <c r="T16" s="275">
        <v>560</v>
      </c>
      <c r="U16" s="276">
        <v>172</v>
      </c>
      <c r="V16" s="275">
        <v>685</v>
      </c>
      <c r="W16" s="275" t="s">
        <v>91</v>
      </c>
      <c r="X16" s="275">
        <v>688</v>
      </c>
      <c r="Y16" s="276">
        <v>204</v>
      </c>
      <c r="Z16" s="275">
        <v>813</v>
      </c>
      <c r="AA16" s="275" t="s">
        <v>91</v>
      </c>
      <c r="AB16" s="275">
        <v>816</v>
      </c>
      <c r="AC16" s="276">
        <v>236</v>
      </c>
      <c r="AD16" s="275">
        <v>941</v>
      </c>
      <c r="AE16" s="275" t="s">
        <v>91</v>
      </c>
      <c r="AF16" s="275">
        <v>944</v>
      </c>
    </row>
    <row r="17" spans="1:32" x14ac:dyDescent="0.3">
      <c r="A17" s="69">
        <v>13</v>
      </c>
      <c r="B17" s="69">
        <v>49</v>
      </c>
      <c r="C17" s="69" t="s">
        <v>91</v>
      </c>
      <c r="D17" s="69">
        <v>52</v>
      </c>
      <c r="E17" s="276">
        <v>45</v>
      </c>
      <c r="F17" s="275">
        <v>177</v>
      </c>
      <c r="G17" s="275" t="s">
        <v>91</v>
      </c>
      <c r="H17" s="275">
        <v>180</v>
      </c>
      <c r="I17" s="265">
        <v>77</v>
      </c>
      <c r="J17" s="266">
        <v>305</v>
      </c>
      <c r="K17" s="266" t="s">
        <v>91</v>
      </c>
      <c r="L17" s="266">
        <v>308</v>
      </c>
      <c r="M17" s="276">
        <v>109</v>
      </c>
      <c r="N17" s="278">
        <v>433</v>
      </c>
      <c r="O17" s="278" t="s">
        <v>91</v>
      </c>
      <c r="P17" s="278">
        <v>436</v>
      </c>
      <c r="Q17" s="276">
        <v>141</v>
      </c>
      <c r="R17" s="275">
        <v>561</v>
      </c>
      <c r="S17" s="275" t="s">
        <v>91</v>
      </c>
      <c r="T17" s="275">
        <v>564</v>
      </c>
      <c r="U17" s="276">
        <v>173</v>
      </c>
      <c r="V17" s="275">
        <v>689</v>
      </c>
      <c r="W17" s="275" t="s">
        <v>91</v>
      </c>
      <c r="X17" s="275">
        <v>692</v>
      </c>
      <c r="Y17" s="276">
        <v>205</v>
      </c>
      <c r="Z17" s="275">
        <v>817</v>
      </c>
      <c r="AA17" s="275" t="s">
        <v>91</v>
      </c>
      <c r="AB17" s="275">
        <v>820</v>
      </c>
      <c r="AC17" s="276">
        <v>237</v>
      </c>
      <c r="AD17" s="275">
        <v>945</v>
      </c>
      <c r="AE17" s="275" t="s">
        <v>91</v>
      </c>
      <c r="AF17" s="275">
        <v>948</v>
      </c>
    </row>
    <row r="18" spans="1:32" x14ac:dyDescent="0.3">
      <c r="A18" s="262">
        <v>14</v>
      </c>
      <c r="B18" s="262">
        <v>53</v>
      </c>
      <c r="C18" s="262" t="s">
        <v>91</v>
      </c>
      <c r="D18" s="262">
        <v>56</v>
      </c>
      <c r="E18" s="276">
        <v>46</v>
      </c>
      <c r="F18" s="275">
        <v>181</v>
      </c>
      <c r="G18" s="275" t="s">
        <v>91</v>
      </c>
      <c r="H18" s="275">
        <v>184</v>
      </c>
      <c r="I18" s="265">
        <v>78</v>
      </c>
      <c r="J18" s="266">
        <v>309</v>
      </c>
      <c r="K18" s="266" t="s">
        <v>91</v>
      </c>
      <c r="L18" s="266">
        <v>312</v>
      </c>
      <c r="M18" s="276">
        <v>110</v>
      </c>
      <c r="N18" s="278">
        <v>437</v>
      </c>
      <c r="O18" s="278" t="s">
        <v>91</v>
      </c>
      <c r="P18" s="278">
        <v>440</v>
      </c>
      <c r="Q18" s="276">
        <v>142</v>
      </c>
      <c r="R18" s="275">
        <v>565</v>
      </c>
      <c r="S18" s="275" t="s">
        <v>91</v>
      </c>
      <c r="T18" s="275">
        <v>568</v>
      </c>
      <c r="U18" s="276">
        <v>174</v>
      </c>
      <c r="V18" s="275">
        <v>693</v>
      </c>
      <c r="W18" s="275" t="s">
        <v>91</v>
      </c>
      <c r="X18" s="275">
        <v>696</v>
      </c>
      <c r="Y18" s="276">
        <v>206</v>
      </c>
      <c r="Z18" s="275">
        <v>821</v>
      </c>
      <c r="AA18" s="275" t="s">
        <v>91</v>
      </c>
      <c r="AB18" s="275">
        <v>824</v>
      </c>
      <c r="AC18" s="276">
        <v>238</v>
      </c>
      <c r="AD18" s="275">
        <v>949</v>
      </c>
      <c r="AE18" s="275" t="s">
        <v>91</v>
      </c>
      <c r="AF18" s="275">
        <v>952</v>
      </c>
    </row>
    <row r="19" spans="1:32" x14ac:dyDescent="0.3">
      <c r="A19" s="262">
        <v>15</v>
      </c>
      <c r="B19" s="262">
        <v>57</v>
      </c>
      <c r="C19" s="263" t="s">
        <v>91</v>
      </c>
      <c r="D19" s="262">
        <v>60</v>
      </c>
      <c r="E19" s="276">
        <v>47</v>
      </c>
      <c r="F19" s="275">
        <v>185</v>
      </c>
      <c r="G19" s="275" t="s">
        <v>91</v>
      </c>
      <c r="H19" s="275">
        <v>188</v>
      </c>
      <c r="I19" s="265">
        <v>79</v>
      </c>
      <c r="J19" s="266">
        <v>313</v>
      </c>
      <c r="K19" s="266" t="s">
        <v>91</v>
      </c>
      <c r="L19" s="266">
        <v>316</v>
      </c>
      <c r="M19" s="276">
        <v>111</v>
      </c>
      <c r="N19" s="278">
        <v>441</v>
      </c>
      <c r="O19" s="278" t="s">
        <v>91</v>
      </c>
      <c r="P19" s="278">
        <v>444</v>
      </c>
      <c r="Q19" s="276">
        <v>143</v>
      </c>
      <c r="R19" s="275">
        <v>569</v>
      </c>
      <c r="S19" s="275" t="s">
        <v>91</v>
      </c>
      <c r="T19" s="275">
        <v>572</v>
      </c>
      <c r="U19" s="276">
        <v>175</v>
      </c>
      <c r="V19" s="275">
        <v>697</v>
      </c>
      <c r="W19" s="275" t="s">
        <v>91</v>
      </c>
      <c r="X19" s="275">
        <v>700</v>
      </c>
      <c r="Y19" s="276">
        <v>207</v>
      </c>
      <c r="Z19" s="275">
        <v>825</v>
      </c>
      <c r="AA19" s="275" t="s">
        <v>91</v>
      </c>
      <c r="AB19" s="275">
        <v>828</v>
      </c>
      <c r="AC19" s="276">
        <v>239</v>
      </c>
      <c r="AD19" s="275">
        <v>953</v>
      </c>
      <c r="AE19" s="275" t="s">
        <v>91</v>
      </c>
      <c r="AF19" s="275">
        <v>956</v>
      </c>
    </row>
    <row r="20" spans="1:32" x14ac:dyDescent="0.3">
      <c r="A20" s="186">
        <v>16</v>
      </c>
      <c r="B20" s="186">
        <v>61</v>
      </c>
      <c r="C20" s="186" t="s">
        <v>91</v>
      </c>
      <c r="D20" s="186">
        <v>64</v>
      </c>
      <c r="E20" s="276">
        <v>48</v>
      </c>
      <c r="F20" s="275">
        <v>189</v>
      </c>
      <c r="G20" s="275" t="s">
        <v>91</v>
      </c>
      <c r="H20" s="275">
        <v>192</v>
      </c>
      <c r="I20" s="265">
        <v>80</v>
      </c>
      <c r="J20" s="266">
        <v>317</v>
      </c>
      <c r="K20" s="266" t="s">
        <v>91</v>
      </c>
      <c r="L20" s="266">
        <v>320</v>
      </c>
      <c r="M20" s="276">
        <v>112</v>
      </c>
      <c r="N20" s="278">
        <v>445</v>
      </c>
      <c r="O20" s="278" t="s">
        <v>91</v>
      </c>
      <c r="P20" s="278">
        <v>448</v>
      </c>
      <c r="Q20" s="276">
        <v>144</v>
      </c>
      <c r="R20" s="275">
        <v>573</v>
      </c>
      <c r="S20" s="275" t="s">
        <v>91</v>
      </c>
      <c r="T20" s="275">
        <v>576</v>
      </c>
      <c r="U20" s="276">
        <v>176</v>
      </c>
      <c r="V20" s="275">
        <v>701</v>
      </c>
      <c r="W20" s="275" t="s">
        <v>91</v>
      </c>
      <c r="X20" s="275">
        <v>704</v>
      </c>
      <c r="Y20" s="276">
        <v>208</v>
      </c>
      <c r="Z20" s="275">
        <v>829</v>
      </c>
      <c r="AA20" s="275" t="s">
        <v>91</v>
      </c>
      <c r="AB20" s="275">
        <v>832</v>
      </c>
      <c r="AC20" s="276">
        <v>240</v>
      </c>
      <c r="AD20" s="275">
        <v>957</v>
      </c>
      <c r="AE20" s="275" t="s">
        <v>91</v>
      </c>
      <c r="AF20" s="275">
        <v>960</v>
      </c>
    </row>
    <row r="21" spans="1:32" x14ac:dyDescent="0.3">
      <c r="A21" s="68">
        <v>17</v>
      </c>
      <c r="B21" s="68">
        <v>65</v>
      </c>
      <c r="C21" s="68" t="s">
        <v>91</v>
      </c>
      <c r="D21" s="68">
        <v>68</v>
      </c>
      <c r="E21" s="276">
        <v>49</v>
      </c>
      <c r="F21" s="275">
        <v>193</v>
      </c>
      <c r="G21" s="275" t="s">
        <v>91</v>
      </c>
      <c r="H21" s="275">
        <v>196</v>
      </c>
      <c r="I21" s="265">
        <v>81</v>
      </c>
      <c r="J21" s="266">
        <v>321</v>
      </c>
      <c r="K21" s="266" t="s">
        <v>91</v>
      </c>
      <c r="L21" s="266">
        <v>324</v>
      </c>
      <c r="M21" s="276">
        <v>113</v>
      </c>
      <c r="N21" s="278">
        <v>449</v>
      </c>
      <c r="O21" s="278" t="s">
        <v>91</v>
      </c>
      <c r="P21" s="278">
        <v>452</v>
      </c>
      <c r="Q21" s="276">
        <v>145</v>
      </c>
      <c r="R21" s="275">
        <v>577</v>
      </c>
      <c r="S21" s="275" t="s">
        <v>91</v>
      </c>
      <c r="T21" s="275">
        <v>580</v>
      </c>
      <c r="U21" s="276">
        <v>177</v>
      </c>
      <c r="V21" s="275">
        <v>705</v>
      </c>
      <c r="W21" s="275" t="s">
        <v>91</v>
      </c>
      <c r="X21" s="275">
        <v>708</v>
      </c>
      <c r="Y21" s="276">
        <v>209</v>
      </c>
      <c r="Z21" s="275">
        <v>833</v>
      </c>
      <c r="AA21" s="275" t="s">
        <v>91</v>
      </c>
      <c r="AB21" s="275">
        <v>836</v>
      </c>
      <c r="AC21" s="276">
        <v>241</v>
      </c>
      <c r="AD21" s="275">
        <v>961</v>
      </c>
      <c r="AE21" s="275" t="s">
        <v>91</v>
      </c>
      <c r="AF21" s="275">
        <v>964</v>
      </c>
    </row>
    <row r="22" spans="1:32" x14ac:dyDescent="0.3">
      <c r="A22" s="68">
        <v>18</v>
      </c>
      <c r="B22" s="68">
        <v>69</v>
      </c>
      <c r="C22" s="68" t="s">
        <v>91</v>
      </c>
      <c r="D22" s="68">
        <v>72</v>
      </c>
      <c r="E22" s="276">
        <v>50</v>
      </c>
      <c r="F22" s="275">
        <v>197</v>
      </c>
      <c r="G22" s="275" t="s">
        <v>91</v>
      </c>
      <c r="H22" s="275">
        <v>200</v>
      </c>
      <c r="I22" s="265">
        <v>82</v>
      </c>
      <c r="J22" s="266">
        <v>325</v>
      </c>
      <c r="K22" s="266" t="s">
        <v>91</v>
      </c>
      <c r="L22" s="266">
        <v>328</v>
      </c>
      <c r="M22" s="276">
        <v>114</v>
      </c>
      <c r="N22" s="278">
        <v>453</v>
      </c>
      <c r="O22" s="278" t="s">
        <v>91</v>
      </c>
      <c r="P22" s="278">
        <v>456</v>
      </c>
      <c r="Q22" s="276">
        <v>146</v>
      </c>
      <c r="R22" s="275">
        <v>581</v>
      </c>
      <c r="S22" s="275" t="s">
        <v>91</v>
      </c>
      <c r="T22" s="275">
        <v>584</v>
      </c>
      <c r="U22" s="276">
        <v>178</v>
      </c>
      <c r="V22" s="275">
        <v>709</v>
      </c>
      <c r="W22" s="275" t="s">
        <v>91</v>
      </c>
      <c r="X22" s="275">
        <v>712</v>
      </c>
      <c r="Y22" s="276">
        <v>210</v>
      </c>
      <c r="Z22" s="275">
        <v>837</v>
      </c>
      <c r="AA22" s="275" t="s">
        <v>91</v>
      </c>
      <c r="AB22" s="275">
        <v>840</v>
      </c>
      <c r="AC22" s="276">
        <v>242</v>
      </c>
      <c r="AD22" s="275">
        <v>965</v>
      </c>
      <c r="AE22" s="275" t="s">
        <v>91</v>
      </c>
      <c r="AF22" s="275">
        <v>968</v>
      </c>
    </row>
    <row r="23" spans="1:32" x14ac:dyDescent="0.3">
      <c r="A23" s="68">
        <v>19</v>
      </c>
      <c r="B23" s="68">
        <v>73</v>
      </c>
      <c r="C23" s="68" t="s">
        <v>91</v>
      </c>
      <c r="D23" s="68">
        <v>76</v>
      </c>
      <c r="E23" s="265">
        <v>51</v>
      </c>
      <c r="F23" s="266">
        <v>201</v>
      </c>
      <c r="G23" s="266" t="s">
        <v>91</v>
      </c>
      <c r="H23" s="266">
        <v>204</v>
      </c>
      <c r="I23" s="276">
        <v>83</v>
      </c>
      <c r="J23" s="275">
        <v>329</v>
      </c>
      <c r="K23" s="275" t="s">
        <v>91</v>
      </c>
      <c r="L23" s="275">
        <v>332</v>
      </c>
      <c r="M23" s="276">
        <v>115</v>
      </c>
      <c r="N23" s="278">
        <v>457</v>
      </c>
      <c r="O23" s="278" t="s">
        <v>91</v>
      </c>
      <c r="P23" s="278">
        <v>460</v>
      </c>
      <c r="Q23" s="276">
        <v>147</v>
      </c>
      <c r="R23" s="275">
        <v>585</v>
      </c>
      <c r="S23" s="275" t="s">
        <v>91</v>
      </c>
      <c r="T23" s="275">
        <v>588</v>
      </c>
      <c r="U23" s="276">
        <v>179</v>
      </c>
      <c r="V23" s="275">
        <v>713</v>
      </c>
      <c r="W23" s="275" t="s">
        <v>91</v>
      </c>
      <c r="X23" s="275">
        <v>716</v>
      </c>
      <c r="Y23" s="276">
        <v>211</v>
      </c>
      <c r="Z23" s="275">
        <v>841</v>
      </c>
      <c r="AA23" s="275" t="s">
        <v>91</v>
      </c>
      <c r="AB23" s="275">
        <v>844</v>
      </c>
      <c r="AC23" s="276">
        <v>243</v>
      </c>
      <c r="AD23" s="275">
        <v>969</v>
      </c>
      <c r="AE23" s="275" t="s">
        <v>91</v>
      </c>
      <c r="AF23" s="275">
        <v>972</v>
      </c>
    </row>
    <row r="24" spans="1:32" x14ac:dyDescent="0.3">
      <c r="A24" s="262">
        <v>20</v>
      </c>
      <c r="B24" s="262">
        <v>77</v>
      </c>
      <c r="C24" s="262" t="s">
        <v>91</v>
      </c>
      <c r="D24" s="262">
        <v>80</v>
      </c>
      <c r="E24" s="265">
        <v>52</v>
      </c>
      <c r="F24" s="266">
        <v>205</v>
      </c>
      <c r="G24" s="266" t="s">
        <v>91</v>
      </c>
      <c r="H24" s="266">
        <v>208</v>
      </c>
      <c r="I24" s="276">
        <v>84</v>
      </c>
      <c r="J24" s="275">
        <v>333</v>
      </c>
      <c r="K24" s="275" t="s">
        <v>91</v>
      </c>
      <c r="L24" s="275">
        <v>336</v>
      </c>
      <c r="M24" s="276">
        <v>116</v>
      </c>
      <c r="N24" s="278">
        <v>461</v>
      </c>
      <c r="O24" s="278" t="s">
        <v>91</v>
      </c>
      <c r="P24" s="278">
        <v>464</v>
      </c>
      <c r="Q24" s="276">
        <v>148</v>
      </c>
      <c r="R24" s="275">
        <v>589</v>
      </c>
      <c r="S24" s="275" t="s">
        <v>91</v>
      </c>
      <c r="T24" s="275">
        <v>592</v>
      </c>
      <c r="U24" s="276">
        <v>180</v>
      </c>
      <c r="V24" s="275">
        <v>717</v>
      </c>
      <c r="W24" s="275" t="s">
        <v>91</v>
      </c>
      <c r="X24" s="275">
        <v>720</v>
      </c>
      <c r="Y24" s="276">
        <v>212</v>
      </c>
      <c r="Z24" s="275">
        <v>845</v>
      </c>
      <c r="AA24" s="275" t="s">
        <v>91</v>
      </c>
      <c r="AB24" s="275">
        <v>848</v>
      </c>
      <c r="AC24" s="276">
        <v>244</v>
      </c>
      <c r="AD24" s="275">
        <v>973</v>
      </c>
      <c r="AE24" s="275" t="s">
        <v>91</v>
      </c>
      <c r="AF24" s="275">
        <v>976</v>
      </c>
    </row>
    <row r="25" spans="1:32" x14ac:dyDescent="0.3">
      <c r="A25" s="68">
        <v>21</v>
      </c>
      <c r="B25" s="68">
        <v>81</v>
      </c>
      <c r="C25" s="68" t="s">
        <v>91</v>
      </c>
      <c r="D25" s="68">
        <v>84</v>
      </c>
      <c r="E25" s="265">
        <v>53</v>
      </c>
      <c r="F25" s="266">
        <v>209</v>
      </c>
      <c r="G25" s="266" t="s">
        <v>91</v>
      </c>
      <c r="H25" s="266">
        <v>212</v>
      </c>
      <c r="I25" s="276">
        <v>85</v>
      </c>
      <c r="J25" s="275">
        <v>337</v>
      </c>
      <c r="K25" s="275" t="s">
        <v>91</v>
      </c>
      <c r="L25" s="275">
        <v>340</v>
      </c>
      <c r="M25" s="276">
        <v>117</v>
      </c>
      <c r="N25" s="278">
        <v>465</v>
      </c>
      <c r="O25" s="278" t="s">
        <v>91</v>
      </c>
      <c r="P25" s="278">
        <v>468</v>
      </c>
      <c r="Q25" s="276">
        <v>149</v>
      </c>
      <c r="R25" s="275">
        <v>593</v>
      </c>
      <c r="S25" s="275" t="s">
        <v>91</v>
      </c>
      <c r="T25" s="275">
        <v>596</v>
      </c>
      <c r="U25" s="276">
        <v>181</v>
      </c>
      <c r="V25" s="275">
        <v>721</v>
      </c>
      <c r="W25" s="275" t="s">
        <v>91</v>
      </c>
      <c r="X25" s="275">
        <v>724</v>
      </c>
      <c r="Y25" s="276">
        <v>213</v>
      </c>
      <c r="Z25" s="275">
        <v>849</v>
      </c>
      <c r="AA25" s="275" t="s">
        <v>91</v>
      </c>
      <c r="AB25" s="275">
        <v>852</v>
      </c>
      <c r="AC25" s="276">
        <v>245</v>
      </c>
      <c r="AD25" s="275">
        <v>977</v>
      </c>
      <c r="AE25" s="275" t="s">
        <v>91</v>
      </c>
      <c r="AF25" s="275">
        <v>980</v>
      </c>
    </row>
    <row r="26" spans="1:32" x14ac:dyDescent="0.3">
      <c r="A26" s="68">
        <v>22</v>
      </c>
      <c r="B26" s="68">
        <v>85</v>
      </c>
      <c r="C26" s="68" t="s">
        <v>91</v>
      </c>
      <c r="D26" s="68">
        <v>88</v>
      </c>
      <c r="E26" s="265">
        <v>54</v>
      </c>
      <c r="F26" s="266">
        <v>213</v>
      </c>
      <c r="G26" s="266" t="s">
        <v>91</v>
      </c>
      <c r="H26" s="266">
        <v>216</v>
      </c>
      <c r="I26" s="276">
        <v>86</v>
      </c>
      <c r="J26" s="275">
        <v>341</v>
      </c>
      <c r="K26" s="275" t="s">
        <v>91</v>
      </c>
      <c r="L26" s="275">
        <v>344</v>
      </c>
      <c r="M26" s="276">
        <v>118</v>
      </c>
      <c r="N26" s="278">
        <v>469</v>
      </c>
      <c r="O26" s="278" t="s">
        <v>91</v>
      </c>
      <c r="P26" s="278">
        <v>472</v>
      </c>
      <c r="Q26" s="276">
        <v>150</v>
      </c>
      <c r="R26" s="275">
        <v>597</v>
      </c>
      <c r="S26" s="275" t="s">
        <v>91</v>
      </c>
      <c r="T26" s="275">
        <v>600</v>
      </c>
      <c r="U26" s="276">
        <v>182</v>
      </c>
      <c r="V26" s="275">
        <v>725</v>
      </c>
      <c r="W26" s="275" t="s">
        <v>91</v>
      </c>
      <c r="X26" s="275">
        <v>728</v>
      </c>
      <c r="Y26" s="276">
        <v>214</v>
      </c>
      <c r="Z26" s="275">
        <v>853</v>
      </c>
      <c r="AA26" s="275" t="s">
        <v>91</v>
      </c>
      <c r="AB26" s="275">
        <v>856</v>
      </c>
      <c r="AC26" s="276">
        <v>246</v>
      </c>
      <c r="AD26" s="275">
        <v>981</v>
      </c>
      <c r="AE26" s="275" t="s">
        <v>91</v>
      </c>
      <c r="AF26" s="275">
        <v>984</v>
      </c>
    </row>
    <row r="27" spans="1:32" x14ac:dyDescent="0.3">
      <c r="A27" s="262">
        <v>23</v>
      </c>
      <c r="B27" s="262">
        <v>89</v>
      </c>
      <c r="C27" s="262" t="s">
        <v>91</v>
      </c>
      <c r="D27" s="262">
        <v>92</v>
      </c>
      <c r="E27" s="265">
        <v>55</v>
      </c>
      <c r="F27" s="266">
        <v>217</v>
      </c>
      <c r="G27" s="266" t="s">
        <v>91</v>
      </c>
      <c r="H27" s="266">
        <v>220</v>
      </c>
      <c r="I27" s="276">
        <v>87</v>
      </c>
      <c r="J27" s="275">
        <v>345</v>
      </c>
      <c r="K27" s="275" t="s">
        <v>91</v>
      </c>
      <c r="L27" s="275">
        <v>348</v>
      </c>
      <c r="M27" s="276">
        <v>119</v>
      </c>
      <c r="N27" s="278">
        <v>473</v>
      </c>
      <c r="O27" s="278" t="s">
        <v>91</v>
      </c>
      <c r="P27" s="278">
        <v>476</v>
      </c>
      <c r="Q27" s="276">
        <v>151</v>
      </c>
      <c r="R27" s="275">
        <v>601</v>
      </c>
      <c r="S27" s="275" t="s">
        <v>91</v>
      </c>
      <c r="T27" s="275">
        <v>604</v>
      </c>
      <c r="U27" s="276">
        <v>183</v>
      </c>
      <c r="V27" s="275">
        <v>729</v>
      </c>
      <c r="W27" s="275" t="s">
        <v>91</v>
      </c>
      <c r="X27" s="275">
        <v>732</v>
      </c>
      <c r="Y27" s="276">
        <v>215</v>
      </c>
      <c r="Z27" s="275">
        <v>857</v>
      </c>
      <c r="AA27" s="275" t="s">
        <v>91</v>
      </c>
      <c r="AB27" s="275">
        <v>860</v>
      </c>
      <c r="AC27" s="276">
        <v>247</v>
      </c>
      <c r="AD27" s="275">
        <v>985</v>
      </c>
      <c r="AE27" s="275" t="s">
        <v>91</v>
      </c>
      <c r="AF27" s="275">
        <v>988</v>
      </c>
    </row>
    <row r="28" spans="1:32" x14ac:dyDescent="0.3">
      <c r="A28" s="262">
        <v>24</v>
      </c>
      <c r="B28" s="262">
        <v>93</v>
      </c>
      <c r="C28" s="262" t="s">
        <v>91</v>
      </c>
      <c r="D28" s="262">
        <v>96</v>
      </c>
      <c r="E28" s="265">
        <v>56</v>
      </c>
      <c r="F28" s="266">
        <v>221</v>
      </c>
      <c r="G28" s="266" t="s">
        <v>91</v>
      </c>
      <c r="H28" s="266">
        <v>224</v>
      </c>
      <c r="I28" s="276">
        <v>88</v>
      </c>
      <c r="J28" s="275">
        <v>349</v>
      </c>
      <c r="K28" s="275" t="s">
        <v>91</v>
      </c>
      <c r="L28" s="275">
        <v>352</v>
      </c>
      <c r="M28" s="276">
        <v>120</v>
      </c>
      <c r="N28" s="278">
        <v>477</v>
      </c>
      <c r="O28" s="278" t="s">
        <v>91</v>
      </c>
      <c r="P28" s="278">
        <v>480</v>
      </c>
      <c r="Q28" s="276">
        <v>152</v>
      </c>
      <c r="R28" s="275">
        <v>605</v>
      </c>
      <c r="S28" s="275" t="s">
        <v>91</v>
      </c>
      <c r="T28" s="275">
        <v>608</v>
      </c>
      <c r="U28" s="276">
        <v>184</v>
      </c>
      <c r="V28" s="275">
        <v>733</v>
      </c>
      <c r="W28" s="275" t="s">
        <v>91</v>
      </c>
      <c r="X28" s="275">
        <v>736</v>
      </c>
      <c r="Y28" s="276">
        <v>216</v>
      </c>
      <c r="Z28" s="275">
        <v>861</v>
      </c>
      <c r="AA28" s="275" t="s">
        <v>91</v>
      </c>
      <c r="AB28" s="275">
        <v>864</v>
      </c>
      <c r="AC28" s="276">
        <v>248</v>
      </c>
      <c r="AD28" s="275">
        <v>989</v>
      </c>
      <c r="AE28" s="275" t="s">
        <v>91</v>
      </c>
      <c r="AF28" s="275">
        <v>992</v>
      </c>
    </row>
    <row r="29" spans="1:32" x14ac:dyDescent="0.3">
      <c r="A29" s="262">
        <v>25</v>
      </c>
      <c r="B29" s="262">
        <v>97</v>
      </c>
      <c r="C29" s="262" t="s">
        <v>91</v>
      </c>
      <c r="D29" s="262">
        <v>100</v>
      </c>
      <c r="E29" s="265">
        <v>57</v>
      </c>
      <c r="F29" s="266">
        <v>225</v>
      </c>
      <c r="G29" s="266" t="s">
        <v>91</v>
      </c>
      <c r="H29" s="266">
        <v>228</v>
      </c>
      <c r="I29" s="276">
        <v>89</v>
      </c>
      <c r="J29" s="275">
        <v>353</v>
      </c>
      <c r="K29" s="275" t="s">
        <v>91</v>
      </c>
      <c r="L29" s="275">
        <v>356</v>
      </c>
      <c r="M29" s="276">
        <v>121</v>
      </c>
      <c r="N29" s="278">
        <v>481</v>
      </c>
      <c r="O29" s="278" t="s">
        <v>91</v>
      </c>
      <c r="P29" s="278">
        <v>484</v>
      </c>
      <c r="Q29" s="276">
        <v>153</v>
      </c>
      <c r="R29" s="275">
        <v>609</v>
      </c>
      <c r="S29" s="275" t="s">
        <v>91</v>
      </c>
      <c r="T29" s="275">
        <v>612</v>
      </c>
      <c r="U29" s="276">
        <v>185</v>
      </c>
      <c r="V29" s="275">
        <v>737</v>
      </c>
      <c r="W29" s="275" t="s">
        <v>91</v>
      </c>
      <c r="X29" s="275">
        <v>740</v>
      </c>
      <c r="Y29" s="276">
        <v>217</v>
      </c>
      <c r="Z29" s="275">
        <v>865</v>
      </c>
      <c r="AA29" s="275" t="s">
        <v>91</v>
      </c>
      <c r="AB29" s="275">
        <v>868</v>
      </c>
      <c r="AC29" s="276">
        <v>249</v>
      </c>
      <c r="AD29" s="275">
        <v>993</v>
      </c>
      <c r="AE29" s="275" t="s">
        <v>91</v>
      </c>
      <c r="AF29" s="275">
        <v>996</v>
      </c>
    </row>
    <row r="30" spans="1:32" x14ac:dyDescent="0.3">
      <c r="A30" s="68">
        <v>26</v>
      </c>
      <c r="B30" s="68">
        <v>101</v>
      </c>
      <c r="C30" s="68" t="s">
        <v>91</v>
      </c>
      <c r="D30" s="68">
        <v>104</v>
      </c>
      <c r="E30" s="265">
        <v>58</v>
      </c>
      <c r="F30" s="266">
        <v>229</v>
      </c>
      <c r="G30" s="266" t="s">
        <v>91</v>
      </c>
      <c r="H30" s="266">
        <v>232</v>
      </c>
      <c r="I30" s="276">
        <v>90</v>
      </c>
      <c r="J30" s="275">
        <v>357</v>
      </c>
      <c r="K30" s="275" t="s">
        <v>91</v>
      </c>
      <c r="L30" s="275">
        <v>360</v>
      </c>
      <c r="M30" s="276">
        <v>122</v>
      </c>
      <c r="N30" s="278">
        <v>485</v>
      </c>
      <c r="O30" s="278" t="s">
        <v>91</v>
      </c>
      <c r="P30" s="278">
        <v>488</v>
      </c>
      <c r="Q30" s="276">
        <v>154</v>
      </c>
      <c r="R30" s="275">
        <v>613</v>
      </c>
      <c r="S30" s="275" t="s">
        <v>91</v>
      </c>
      <c r="T30" s="275">
        <v>616</v>
      </c>
      <c r="U30" s="276">
        <v>186</v>
      </c>
      <c r="V30" s="275">
        <v>741</v>
      </c>
      <c r="W30" s="275" t="s">
        <v>91</v>
      </c>
      <c r="X30" s="275">
        <v>744</v>
      </c>
      <c r="Y30" s="276">
        <v>218</v>
      </c>
      <c r="Z30" s="275">
        <v>869</v>
      </c>
      <c r="AA30" s="275" t="s">
        <v>91</v>
      </c>
      <c r="AB30" s="275">
        <v>872</v>
      </c>
      <c r="AC30" s="276">
        <v>250</v>
      </c>
      <c r="AD30" s="275">
        <v>997</v>
      </c>
      <c r="AE30" s="275" t="s">
        <v>91</v>
      </c>
      <c r="AF30" s="275">
        <v>1000</v>
      </c>
    </row>
    <row r="31" spans="1:32" x14ac:dyDescent="0.3">
      <c r="A31" s="68">
        <v>27</v>
      </c>
      <c r="B31" s="68">
        <v>105</v>
      </c>
      <c r="C31" s="68" t="s">
        <v>91</v>
      </c>
      <c r="D31" s="68">
        <v>108</v>
      </c>
      <c r="E31" s="265">
        <v>59</v>
      </c>
      <c r="F31" s="266">
        <v>233</v>
      </c>
      <c r="G31" s="266" t="s">
        <v>91</v>
      </c>
      <c r="H31" s="266">
        <v>236</v>
      </c>
      <c r="I31" s="276">
        <v>91</v>
      </c>
      <c r="J31" s="275">
        <v>361</v>
      </c>
      <c r="K31" s="275" t="s">
        <v>91</v>
      </c>
      <c r="L31" s="275">
        <v>364</v>
      </c>
      <c r="M31" s="276">
        <v>123</v>
      </c>
      <c r="N31" s="278">
        <v>489</v>
      </c>
      <c r="O31" s="278" t="s">
        <v>91</v>
      </c>
      <c r="P31" s="278">
        <v>492</v>
      </c>
      <c r="Q31" s="276">
        <v>155</v>
      </c>
      <c r="R31" s="275">
        <v>617</v>
      </c>
      <c r="S31" s="275" t="s">
        <v>91</v>
      </c>
      <c r="T31" s="275">
        <v>620</v>
      </c>
      <c r="U31" s="276">
        <v>187</v>
      </c>
      <c r="V31" s="275">
        <v>745</v>
      </c>
      <c r="W31" s="275" t="s">
        <v>91</v>
      </c>
      <c r="X31" s="275">
        <v>748</v>
      </c>
      <c r="Y31" s="276">
        <v>219</v>
      </c>
      <c r="Z31" s="275">
        <v>873</v>
      </c>
      <c r="AA31" s="275" t="s">
        <v>91</v>
      </c>
      <c r="AB31" s="275">
        <v>876</v>
      </c>
      <c r="AC31" s="276">
        <v>251</v>
      </c>
      <c r="AD31" s="275">
        <v>1001</v>
      </c>
      <c r="AE31" s="275" t="s">
        <v>91</v>
      </c>
      <c r="AF31" s="275">
        <v>1004</v>
      </c>
    </row>
    <row r="32" spans="1:32" x14ac:dyDescent="0.3">
      <c r="A32" s="68">
        <v>28</v>
      </c>
      <c r="B32" s="68">
        <v>109</v>
      </c>
      <c r="C32" s="68" t="s">
        <v>91</v>
      </c>
      <c r="D32" s="68">
        <v>112</v>
      </c>
      <c r="E32" s="265">
        <v>60</v>
      </c>
      <c r="F32" s="266">
        <v>237</v>
      </c>
      <c r="G32" s="266" t="s">
        <v>91</v>
      </c>
      <c r="H32" s="266">
        <v>240</v>
      </c>
      <c r="I32" s="276">
        <v>92</v>
      </c>
      <c r="J32" s="275">
        <v>365</v>
      </c>
      <c r="K32" s="275" t="s">
        <v>91</v>
      </c>
      <c r="L32" s="275">
        <v>368</v>
      </c>
      <c r="M32" s="276">
        <v>124</v>
      </c>
      <c r="N32" s="278">
        <v>493</v>
      </c>
      <c r="O32" s="278" t="s">
        <v>91</v>
      </c>
      <c r="P32" s="278">
        <v>496</v>
      </c>
      <c r="Q32" s="276">
        <v>156</v>
      </c>
      <c r="R32" s="275">
        <v>621</v>
      </c>
      <c r="S32" s="275" t="s">
        <v>91</v>
      </c>
      <c r="T32" s="275">
        <v>624</v>
      </c>
      <c r="U32" s="276">
        <v>188</v>
      </c>
      <c r="V32" s="275">
        <v>749</v>
      </c>
      <c r="W32" s="275" t="s">
        <v>91</v>
      </c>
      <c r="X32" s="275">
        <v>752</v>
      </c>
      <c r="Y32" s="276">
        <v>220</v>
      </c>
      <c r="Z32" s="275">
        <v>877</v>
      </c>
      <c r="AA32" s="275" t="s">
        <v>91</v>
      </c>
      <c r="AB32" s="275">
        <v>880</v>
      </c>
      <c r="AC32" s="276">
        <v>252</v>
      </c>
      <c r="AD32" s="275">
        <v>1005</v>
      </c>
      <c r="AE32" s="275" t="s">
        <v>91</v>
      </c>
      <c r="AF32" s="275">
        <v>1008</v>
      </c>
    </row>
    <row r="33" spans="1:32" x14ac:dyDescent="0.3">
      <c r="A33" s="68">
        <v>29</v>
      </c>
      <c r="B33" s="68">
        <v>113</v>
      </c>
      <c r="C33" s="68" t="s">
        <v>91</v>
      </c>
      <c r="D33" s="68">
        <v>116</v>
      </c>
      <c r="E33" s="265">
        <v>61</v>
      </c>
      <c r="F33" s="266">
        <v>241</v>
      </c>
      <c r="G33" s="266" t="s">
        <v>91</v>
      </c>
      <c r="H33" s="266">
        <v>244</v>
      </c>
      <c r="I33" s="276">
        <v>93</v>
      </c>
      <c r="J33" s="275">
        <v>369</v>
      </c>
      <c r="K33" s="275" t="s">
        <v>91</v>
      </c>
      <c r="L33" s="275">
        <v>372</v>
      </c>
      <c r="M33" s="276">
        <v>125</v>
      </c>
      <c r="N33" s="278">
        <v>497</v>
      </c>
      <c r="O33" s="278" t="s">
        <v>91</v>
      </c>
      <c r="P33" s="278">
        <v>500</v>
      </c>
      <c r="Q33" s="276">
        <v>157</v>
      </c>
      <c r="R33" s="275">
        <v>625</v>
      </c>
      <c r="S33" s="275" t="s">
        <v>91</v>
      </c>
      <c r="T33" s="275">
        <v>628</v>
      </c>
      <c r="U33" s="276">
        <v>189</v>
      </c>
      <c r="V33" s="275">
        <v>753</v>
      </c>
      <c r="W33" s="275" t="s">
        <v>91</v>
      </c>
      <c r="X33" s="275">
        <v>756</v>
      </c>
      <c r="Y33" s="276">
        <v>221</v>
      </c>
      <c r="Z33" s="275">
        <v>881</v>
      </c>
      <c r="AA33" s="275" t="s">
        <v>91</v>
      </c>
      <c r="AB33" s="275">
        <v>884</v>
      </c>
      <c r="AC33" s="276">
        <v>253</v>
      </c>
      <c r="AD33" s="275">
        <v>1009</v>
      </c>
      <c r="AE33" s="275" t="s">
        <v>91</v>
      </c>
      <c r="AF33" s="275">
        <v>1012</v>
      </c>
    </row>
    <row r="34" spans="1:32" x14ac:dyDescent="0.3">
      <c r="A34" s="275">
        <v>30</v>
      </c>
      <c r="B34" s="275">
        <v>117</v>
      </c>
      <c r="C34" s="275" t="s">
        <v>91</v>
      </c>
      <c r="D34" s="275">
        <v>120</v>
      </c>
      <c r="E34" s="265">
        <v>62</v>
      </c>
      <c r="F34" s="266">
        <v>245</v>
      </c>
      <c r="G34" s="266" t="s">
        <v>91</v>
      </c>
      <c r="H34" s="266">
        <v>248</v>
      </c>
      <c r="I34" s="276">
        <v>94</v>
      </c>
      <c r="J34" s="275">
        <v>373</v>
      </c>
      <c r="K34" s="275" t="s">
        <v>91</v>
      </c>
      <c r="L34" s="275">
        <v>376</v>
      </c>
      <c r="M34" s="276">
        <v>126</v>
      </c>
      <c r="N34" s="278">
        <v>501</v>
      </c>
      <c r="O34" s="278" t="s">
        <v>91</v>
      </c>
      <c r="P34" s="278">
        <v>504</v>
      </c>
      <c r="Q34" s="276">
        <v>158</v>
      </c>
      <c r="R34" s="275">
        <v>629</v>
      </c>
      <c r="S34" s="275" t="s">
        <v>91</v>
      </c>
      <c r="T34" s="275">
        <v>632</v>
      </c>
      <c r="U34" s="276">
        <v>190</v>
      </c>
      <c r="V34" s="275">
        <v>757</v>
      </c>
      <c r="W34" s="275" t="s">
        <v>91</v>
      </c>
      <c r="X34" s="275">
        <v>760</v>
      </c>
      <c r="Y34" s="276">
        <v>222</v>
      </c>
      <c r="Z34" s="275">
        <v>885</v>
      </c>
      <c r="AA34" s="275" t="s">
        <v>91</v>
      </c>
      <c r="AB34" s="275">
        <v>888</v>
      </c>
      <c r="AC34" s="276">
        <v>254</v>
      </c>
      <c r="AD34" s="275">
        <v>1013</v>
      </c>
      <c r="AE34" s="275" t="s">
        <v>91</v>
      </c>
      <c r="AF34" s="275">
        <v>1016</v>
      </c>
    </row>
    <row r="35" spans="1:32" x14ac:dyDescent="0.3">
      <c r="A35" s="275">
        <v>31</v>
      </c>
      <c r="B35" s="275">
        <v>121</v>
      </c>
      <c r="C35" s="275" t="s">
        <v>91</v>
      </c>
      <c r="D35" s="275">
        <v>124</v>
      </c>
      <c r="E35" s="265">
        <v>63</v>
      </c>
      <c r="F35" s="266">
        <v>249</v>
      </c>
      <c r="G35" s="266" t="s">
        <v>91</v>
      </c>
      <c r="H35" s="266">
        <v>252</v>
      </c>
      <c r="I35" s="277">
        <v>95</v>
      </c>
      <c r="J35" s="275">
        <v>377</v>
      </c>
      <c r="K35" s="275" t="s">
        <v>91</v>
      </c>
      <c r="L35" s="275">
        <v>380</v>
      </c>
      <c r="M35" s="276">
        <v>127</v>
      </c>
      <c r="N35" s="278">
        <v>505</v>
      </c>
      <c r="O35" s="278" t="s">
        <v>91</v>
      </c>
      <c r="P35" s="278">
        <v>508</v>
      </c>
      <c r="Q35" s="276">
        <v>159</v>
      </c>
      <c r="R35" s="275">
        <v>633</v>
      </c>
      <c r="S35" s="275" t="s">
        <v>91</v>
      </c>
      <c r="T35" s="275">
        <v>636</v>
      </c>
      <c r="U35" s="276">
        <v>191</v>
      </c>
      <c r="V35" s="275">
        <v>761</v>
      </c>
      <c r="W35" s="275" t="s">
        <v>91</v>
      </c>
      <c r="X35" s="275">
        <v>764</v>
      </c>
      <c r="Y35" s="276">
        <v>223</v>
      </c>
      <c r="Z35" s="275">
        <v>889</v>
      </c>
      <c r="AA35" s="275" t="s">
        <v>91</v>
      </c>
      <c r="AB35" s="275">
        <v>892</v>
      </c>
      <c r="AC35" s="276">
        <v>255</v>
      </c>
      <c r="AD35" s="275">
        <v>1017</v>
      </c>
      <c r="AE35" s="275" t="s">
        <v>91</v>
      </c>
      <c r="AF35" s="275">
        <v>1020</v>
      </c>
    </row>
    <row r="36" spans="1:32" x14ac:dyDescent="0.3">
      <c r="A36" s="275">
        <v>32</v>
      </c>
      <c r="B36" s="275">
        <v>125</v>
      </c>
      <c r="C36" s="275" t="s">
        <v>91</v>
      </c>
      <c r="D36" s="275">
        <v>128</v>
      </c>
      <c r="E36" s="265">
        <v>64</v>
      </c>
      <c r="F36" s="266">
        <v>253</v>
      </c>
      <c r="G36" s="266" t="s">
        <v>91</v>
      </c>
      <c r="H36" s="266">
        <v>256</v>
      </c>
      <c r="I36" s="276">
        <v>96</v>
      </c>
      <c r="J36" s="275">
        <v>381</v>
      </c>
      <c r="K36" s="275" t="s">
        <v>91</v>
      </c>
      <c r="L36" s="275">
        <v>384</v>
      </c>
      <c r="M36" s="276">
        <v>128</v>
      </c>
      <c r="N36" s="278">
        <v>509</v>
      </c>
      <c r="O36" s="278" t="s">
        <v>91</v>
      </c>
      <c r="P36" s="278">
        <v>512</v>
      </c>
      <c r="Q36" s="276">
        <v>160</v>
      </c>
      <c r="R36" s="275">
        <v>637</v>
      </c>
      <c r="S36" s="275" t="s">
        <v>91</v>
      </c>
      <c r="T36" s="275">
        <v>640</v>
      </c>
      <c r="U36" s="276">
        <v>192</v>
      </c>
      <c r="V36" s="275">
        <v>765</v>
      </c>
      <c r="W36" s="275" t="s">
        <v>91</v>
      </c>
      <c r="X36" s="275">
        <v>768</v>
      </c>
      <c r="Y36" s="276">
        <v>224</v>
      </c>
      <c r="Z36" s="275">
        <v>893</v>
      </c>
      <c r="AA36" s="275" t="s">
        <v>91</v>
      </c>
      <c r="AB36" s="275">
        <v>896</v>
      </c>
      <c r="AC36" s="276">
        <v>256</v>
      </c>
      <c r="AD36" s="275">
        <v>1021</v>
      </c>
      <c r="AE36" s="275" t="s">
        <v>91</v>
      </c>
      <c r="AF36" s="275">
        <v>1024</v>
      </c>
    </row>
    <row r="37" spans="1:32" x14ac:dyDescent="0.3">
      <c r="L37" s="67"/>
      <c r="N37" s="66"/>
      <c r="O37" s="66"/>
      <c r="P37" s="66"/>
    </row>
    <row r="38" spans="1:32" x14ac:dyDescent="0.3">
      <c r="L38" s="67"/>
      <c r="N38" s="66"/>
      <c r="O38" s="66"/>
      <c r="P38" s="66"/>
    </row>
    <row r="39" spans="1:32" x14ac:dyDescent="0.3">
      <c r="N39" s="66"/>
      <c r="O39" s="66"/>
      <c r="P39" s="66"/>
    </row>
    <row r="40" spans="1:32" x14ac:dyDescent="0.3">
      <c r="N40" s="66"/>
      <c r="O40" s="66"/>
      <c r="P40" s="66"/>
    </row>
  </sheetData>
  <mergeCells count="10">
    <mergeCell ref="A1:P1"/>
    <mergeCell ref="Q1:AF1"/>
    <mergeCell ref="B3:D3"/>
    <mergeCell ref="F3:H3"/>
    <mergeCell ref="J3:L3"/>
    <mergeCell ref="N3:P3"/>
    <mergeCell ref="R3:T3"/>
    <mergeCell ref="V3:X3"/>
    <mergeCell ref="Z3:AB3"/>
    <mergeCell ref="AD3:AF3"/>
  </mergeCells>
  <printOptions horizontalCentered="1"/>
  <pageMargins left="0.70866141732283472" right="0.39370078740157483" top="0.78740157480314965" bottom="0.78740157480314965" header="0.31496062992125984" footer="0.31496062992125984"/>
  <pageSetup paperSize="9" orientation="portrait" r:id="rId1"/>
  <headerFooter>
    <oddFooter>&amp;L&amp;F &amp;A&amp;RSeite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12">
    <tabColor theme="6" tint="-0.249977111117893"/>
  </sheetPr>
  <dimension ref="A1:H22"/>
  <sheetViews>
    <sheetView topLeftCell="B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6" t="s">
        <v>92</v>
      </c>
      <c r="B1" s="10" t="s">
        <v>92</v>
      </c>
      <c r="C1" s="10" t="s">
        <v>92</v>
      </c>
      <c r="D1" s="6" t="s">
        <v>92</v>
      </c>
      <c r="E1" s="30" t="str">
        <f>Übersicht!E7</f>
        <v>Decoder 07</v>
      </c>
      <c r="F1" s="313" t="str">
        <f>Übersicht!G8</f>
        <v>Lau Weiche 11</v>
      </c>
      <c r="G1" s="314"/>
      <c r="H1" s="315"/>
    </row>
    <row r="2" spans="1:8" s="8" customFormat="1" ht="9.9" customHeight="1" thickBot="1" x14ac:dyDescent="0.3">
      <c r="A2" s="6"/>
      <c r="B2" s="21"/>
      <c r="C2" s="21"/>
      <c r="D2" s="6"/>
      <c r="E2" s="24"/>
      <c r="F2" s="24"/>
      <c r="G2" s="24"/>
      <c r="H2" s="24"/>
    </row>
    <row r="3" spans="1:8" s="8" customFormat="1" ht="24.9" customHeight="1" thickBot="1" x14ac:dyDescent="0.3">
      <c r="A3" s="206"/>
      <c r="B3" s="201"/>
      <c r="C3" s="201"/>
      <c r="D3" s="20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6"/>
      <c r="B4" s="21"/>
      <c r="C4" s="21"/>
      <c r="D4" s="6"/>
      <c r="E4" s="24"/>
      <c r="F4" s="24"/>
      <c r="G4" s="24"/>
      <c r="H4" s="24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18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60" priority="8" operator="notEqual">
      <formula>$G$6</formula>
    </cfRule>
  </conditionalFormatting>
  <conditionalFormatting sqref="H8">
    <cfRule type="cellIs" dxfId="359" priority="7" operator="notEqual">
      <formula>$G$8</formula>
    </cfRule>
  </conditionalFormatting>
  <conditionalFormatting sqref="H9">
    <cfRule type="cellIs" dxfId="358" priority="6" operator="notEqual">
      <formula>$G$9</formula>
    </cfRule>
  </conditionalFormatting>
  <conditionalFormatting sqref="H10">
    <cfRule type="cellIs" dxfId="357" priority="5" operator="notEqual">
      <formula>$G$10</formula>
    </cfRule>
  </conditionalFormatting>
  <conditionalFormatting sqref="H11:H15 H17:H18">
    <cfRule type="cellIs" dxfId="356" priority="4" operator="notEqual">
      <formula>$G$11</formula>
    </cfRule>
  </conditionalFormatting>
  <conditionalFormatting sqref="H12">
    <cfRule type="cellIs" dxfId="355" priority="3" operator="notEqual">
      <formula>$G$12</formula>
    </cfRule>
  </conditionalFormatting>
  <conditionalFormatting sqref="H22">
    <cfRule type="cellIs" dxfId="354" priority="2" operator="notEqual">
      <formula>$G$22</formula>
    </cfRule>
  </conditionalFormatting>
  <conditionalFormatting sqref="H16">
    <cfRule type="cellIs" dxfId="353" priority="1" operator="notEqual">
      <formula>$G$16</formula>
    </cfRule>
  </conditionalFormatting>
  <hyperlinks>
    <hyperlink ref="A1" location="Uhlenbrock!A1" display="Übersicht" xr:uid="{00000000-0004-0000-1300-000000000000}"/>
    <hyperlink ref="B1:D1" location="Uhlenbrock!A1" display="Übersicht" xr:uid="{00000000-0004-0000-1300-000001000000}"/>
    <hyperlink ref="B1" location="Übersicht!A1" display="Übersicht" xr:uid="{00000000-0004-0000-1300-000002000000}"/>
    <hyperlink ref="H3" r:id="rId1" display="https://skydrive.live.com/redir?resid=F391BD14533ED1AE!620&amp;authkey=!APs7iyQiJzvVURI" xr:uid="{00000000-0004-0000-13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13">
    <tabColor theme="0"/>
  </sheetPr>
  <dimension ref="A1:J22"/>
  <sheetViews>
    <sheetView topLeftCell="C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10" s="8" customFormat="1" ht="24.9" customHeight="1" thickBot="1" x14ac:dyDescent="0.3">
      <c r="A1" s="6" t="s">
        <v>92</v>
      </c>
      <c r="B1" s="6" t="s">
        <v>92</v>
      </c>
      <c r="C1" s="10" t="s">
        <v>92</v>
      </c>
      <c r="D1" s="6" t="s">
        <v>92</v>
      </c>
      <c r="E1" s="30" t="str">
        <f>Übersicht!E7</f>
        <v>Decoder 07</v>
      </c>
      <c r="F1" s="313" t="str">
        <f>Übersicht!G9</f>
        <v>Lau Signal D</v>
      </c>
      <c r="G1" s="314"/>
      <c r="H1" s="315"/>
    </row>
    <row r="2" spans="1:10" s="8" customFormat="1" ht="9.9" customHeight="1" thickBot="1" x14ac:dyDescent="0.3">
      <c r="A2" s="6"/>
      <c r="B2" s="6"/>
      <c r="C2" s="21"/>
      <c r="D2" s="6"/>
      <c r="E2" s="24"/>
      <c r="F2" s="22"/>
      <c r="G2" s="22"/>
      <c r="H2" s="22"/>
    </row>
    <row r="3" spans="1:10" s="8" customFormat="1" ht="24.9" customHeight="1" thickBot="1" x14ac:dyDescent="0.3">
      <c r="A3" s="206"/>
      <c r="B3" s="207"/>
      <c r="C3" s="201"/>
      <c r="D3" s="207"/>
      <c r="E3" s="198" t="s">
        <v>93</v>
      </c>
      <c r="F3" s="316" t="s">
        <v>94</v>
      </c>
      <c r="G3" s="316"/>
      <c r="H3" s="199">
        <v>67800</v>
      </c>
    </row>
    <row r="4" spans="1:10" s="8" customFormat="1" ht="9.9" customHeight="1" x14ac:dyDescent="0.25">
      <c r="A4" s="6"/>
      <c r="B4" s="6"/>
      <c r="C4" s="21"/>
      <c r="D4" s="6"/>
      <c r="E4" s="24"/>
      <c r="F4" s="22"/>
      <c r="G4" s="22"/>
      <c r="H4" s="22"/>
    </row>
    <row r="5" spans="1:10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10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10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19</v>
      </c>
    </row>
    <row r="8" spans="1:10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60</v>
      </c>
      <c r="I8" s="2"/>
      <c r="J8" s="2"/>
    </row>
    <row r="9" spans="1:10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80</v>
      </c>
      <c r="I9" s="2"/>
      <c r="J9" s="2"/>
    </row>
    <row r="10" spans="1:10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5</v>
      </c>
      <c r="I10" s="2"/>
      <c r="J10" s="2"/>
    </row>
    <row r="11" spans="1:10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10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10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10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10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10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4</v>
      </c>
    </row>
  </sheetData>
  <mergeCells count="2">
    <mergeCell ref="F1:H1"/>
    <mergeCell ref="F3:G3"/>
  </mergeCells>
  <phoneticPr fontId="6" type="noConversion"/>
  <conditionalFormatting sqref="H6">
    <cfRule type="cellIs" dxfId="352" priority="8" operator="notEqual">
      <formula>$G$6</formula>
    </cfRule>
  </conditionalFormatting>
  <conditionalFormatting sqref="H8">
    <cfRule type="cellIs" dxfId="351" priority="7" operator="notEqual">
      <formula>$G$8</formula>
    </cfRule>
  </conditionalFormatting>
  <conditionalFormatting sqref="H9">
    <cfRule type="cellIs" dxfId="350" priority="6" operator="notEqual">
      <formula>$G$9</formula>
    </cfRule>
  </conditionalFormatting>
  <conditionalFormatting sqref="H10">
    <cfRule type="cellIs" dxfId="349" priority="5" operator="notEqual">
      <formula>$G$10</formula>
    </cfRule>
  </conditionalFormatting>
  <conditionalFormatting sqref="H11:H15 H17:H18">
    <cfRule type="cellIs" dxfId="348" priority="4" operator="notEqual">
      <formula>$G$11</formula>
    </cfRule>
  </conditionalFormatting>
  <conditionalFormatting sqref="H12">
    <cfRule type="cellIs" dxfId="347" priority="3" operator="notEqual">
      <formula>$G$12</formula>
    </cfRule>
  </conditionalFormatting>
  <conditionalFormatting sqref="H22">
    <cfRule type="cellIs" dxfId="346" priority="2" operator="notEqual">
      <formula>$G$22</formula>
    </cfRule>
  </conditionalFormatting>
  <conditionalFormatting sqref="H16">
    <cfRule type="cellIs" dxfId="345" priority="1" operator="notEqual">
      <formula>$G$16</formula>
    </cfRule>
  </conditionalFormatting>
  <hyperlinks>
    <hyperlink ref="A1" location="Uhlenbrock!A1" display="Übersicht" xr:uid="{00000000-0004-0000-1400-000000000000}"/>
    <hyperlink ref="B1:D1" location="Uhlenbrock!A1" display="Übersicht" xr:uid="{00000000-0004-0000-1400-000001000000}"/>
    <hyperlink ref="C1" location="Übersicht!A1" display="Übersicht" xr:uid="{00000000-0004-0000-1400-000002000000}"/>
    <hyperlink ref="H3" r:id="rId1" display="..\Moba Doc\Uhlenbrock 67800 Servodecoder.pdf" xr:uid="{00000000-0004-0000-14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14">
    <tabColor theme="0"/>
  </sheetPr>
  <dimension ref="A1:J22"/>
  <sheetViews>
    <sheetView topLeftCell="E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10" s="8" customFormat="1" ht="24.9" customHeight="1" thickBot="1" x14ac:dyDescent="0.3">
      <c r="A1" s="6" t="s">
        <v>92</v>
      </c>
      <c r="B1" s="6" t="s">
        <v>92</v>
      </c>
      <c r="C1" s="10" t="s">
        <v>92</v>
      </c>
      <c r="D1" s="10" t="s">
        <v>92</v>
      </c>
      <c r="E1" s="30" t="str">
        <f>Übersicht!E7</f>
        <v>Decoder 07</v>
      </c>
      <c r="F1" s="313" t="str">
        <f>Übersicht!G10</f>
        <v>Lau Signal E</v>
      </c>
      <c r="G1" s="314"/>
      <c r="H1" s="315"/>
    </row>
    <row r="2" spans="1:10" s="8" customFormat="1" ht="9.9" customHeight="1" thickBot="1" x14ac:dyDescent="0.3">
      <c r="A2" s="6"/>
      <c r="B2" s="6"/>
      <c r="C2" s="21"/>
      <c r="D2" s="21"/>
      <c r="E2" s="24"/>
      <c r="F2" s="24"/>
      <c r="G2" s="24"/>
      <c r="H2" s="24"/>
    </row>
    <row r="3" spans="1:10" s="8" customFormat="1" ht="24.9" customHeight="1" thickBot="1" x14ac:dyDescent="0.3">
      <c r="A3" s="206"/>
      <c r="B3" s="207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10" s="8" customFormat="1" ht="9.9" customHeight="1" x14ac:dyDescent="0.25">
      <c r="A4" s="6"/>
      <c r="B4" s="6"/>
      <c r="C4" s="21"/>
      <c r="D4" s="21"/>
      <c r="E4" s="24"/>
      <c r="F4" s="24"/>
      <c r="G4" s="24"/>
      <c r="H4" s="24"/>
    </row>
    <row r="5" spans="1:10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10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10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20</v>
      </c>
    </row>
    <row r="8" spans="1:10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80</v>
      </c>
      <c r="I8" s="2"/>
      <c r="J8" s="2"/>
    </row>
    <row r="9" spans="1:10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60</v>
      </c>
      <c r="I9" s="2"/>
      <c r="J9" s="2"/>
    </row>
    <row r="10" spans="1:10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5</v>
      </c>
      <c r="I10" s="2"/>
      <c r="J10" s="2"/>
    </row>
    <row r="11" spans="1:10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10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10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10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10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10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44" priority="8" operator="notEqual">
      <formula>$G$6</formula>
    </cfRule>
  </conditionalFormatting>
  <conditionalFormatting sqref="H8">
    <cfRule type="cellIs" dxfId="343" priority="7" operator="notEqual">
      <formula>$G$8</formula>
    </cfRule>
  </conditionalFormatting>
  <conditionalFormatting sqref="H9">
    <cfRule type="cellIs" dxfId="342" priority="6" operator="notEqual">
      <formula>$G$9</formula>
    </cfRule>
  </conditionalFormatting>
  <conditionalFormatting sqref="H10">
    <cfRule type="cellIs" dxfId="341" priority="5" operator="notEqual">
      <formula>$G$10</formula>
    </cfRule>
  </conditionalFormatting>
  <conditionalFormatting sqref="H11:H15 H17:H18">
    <cfRule type="cellIs" dxfId="340" priority="4" operator="notEqual">
      <formula>$G$11</formula>
    </cfRule>
  </conditionalFormatting>
  <conditionalFormatting sqref="H12">
    <cfRule type="cellIs" dxfId="339" priority="3" operator="notEqual">
      <formula>$G$12</formula>
    </cfRule>
  </conditionalFormatting>
  <conditionalFormatting sqref="H22">
    <cfRule type="cellIs" dxfId="338" priority="2" operator="notEqual">
      <formula>$G$22</formula>
    </cfRule>
  </conditionalFormatting>
  <conditionalFormatting sqref="H16">
    <cfRule type="cellIs" dxfId="337" priority="1" operator="notEqual">
      <formula>$G$16</formula>
    </cfRule>
  </conditionalFormatting>
  <hyperlinks>
    <hyperlink ref="A1" location="Uhlenbrock!A1" display="Übersicht" xr:uid="{00000000-0004-0000-1500-000000000000}"/>
    <hyperlink ref="B1:D1" location="Uhlenbrock!A1" display="Übersicht" xr:uid="{00000000-0004-0000-1500-000001000000}"/>
    <hyperlink ref="D1" location="Übersicht!A1" display="Übersicht" xr:uid="{00000000-0004-0000-1500-000002000000}"/>
    <hyperlink ref="H3" r:id="rId1" display="https://skydrive.live.com/redir?resid=F391BD14533ED1AE!620&amp;authkey=!APs7iyQiJzvVURI" xr:uid="{00000000-0004-0000-15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15"/>
  <dimension ref="A1:H22"/>
  <sheetViews>
    <sheetView topLeftCell="A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6" t="s">
        <v>92</v>
      </c>
      <c r="C1" s="10" t="s">
        <v>92</v>
      </c>
      <c r="D1" s="6" t="s">
        <v>92</v>
      </c>
      <c r="E1" s="30" t="str">
        <f>Übersicht!A3</f>
        <v>Decoder 10</v>
      </c>
      <c r="F1" s="313" t="str">
        <f>IF(Übersicht!C3=0,"nicht verwendet",Übersicht!C3)</f>
        <v>nicht verwendet</v>
      </c>
      <c r="G1" s="314"/>
      <c r="H1" s="315"/>
    </row>
    <row r="2" spans="1:8" s="8" customFormat="1" ht="9.9" customHeight="1" thickBot="1" x14ac:dyDescent="0.3">
      <c r="A2" s="21"/>
      <c r="B2" s="6"/>
      <c r="C2" s="21"/>
      <c r="D2" s="6"/>
      <c r="E2" s="24"/>
      <c r="F2" s="22"/>
      <c r="G2" s="22"/>
      <c r="H2" s="22"/>
    </row>
    <row r="3" spans="1:8" s="8" customFormat="1" ht="24.9" customHeight="1" thickBot="1" x14ac:dyDescent="0.3">
      <c r="A3" s="200"/>
      <c r="B3" s="207"/>
      <c r="C3" s="201"/>
      <c r="D3" s="20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6"/>
      <c r="C4" s="21"/>
      <c r="D4" s="6"/>
      <c r="E4" s="24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21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36" priority="8" operator="notEqual">
      <formula>$G$6</formula>
    </cfRule>
  </conditionalFormatting>
  <conditionalFormatting sqref="H8">
    <cfRule type="cellIs" dxfId="335" priority="7" operator="notEqual">
      <formula>$G$8</formula>
    </cfRule>
  </conditionalFormatting>
  <conditionalFormatting sqref="H9">
    <cfRule type="cellIs" dxfId="334" priority="6" operator="notEqual">
      <formula>$G$9</formula>
    </cfRule>
  </conditionalFormatting>
  <conditionalFormatting sqref="H10">
    <cfRule type="cellIs" dxfId="333" priority="5" operator="notEqual">
      <formula>$G$10</formula>
    </cfRule>
  </conditionalFormatting>
  <conditionalFormatting sqref="H11:H15 H17:H18">
    <cfRule type="cellIs" dxfId="332" priority="4" operator="notEqual">
      <formula>$G$11</formula>
    </cfRule>
  </conditionalFormatting>
  <conditionalFormatting sqref="H12">
    <cfRule type="cellIs" dxfId="331" priority="3" operator="notEqual">
      <formula>$G$12</formula>
    </cfRule>
  </conditionalFormatting>
  <conditionalFormatting sqref="H22">
    <cfRule type="cellIs" dxfId="330" priority="2" operator="notEqual">
      <formula>$G$22</formula>
    </cfRule>
  </conditionalFormatting>
  <conditionalFormatting sqref="H16">
    <cfRule type="cellIs" dxfId="329" priority="1" operator="notEqual">
      <formula>$G$16</formula>
    </cfRule>
  </conditionalFormatting>
  <hyperlinks>
    <hyperlink ref="A1" location="Übersicht!A1" display="Übersicht" xr:uid="{00000000-0004-0000-1600-000000000000}"/>
    <hyperlink ref="B1:D1" location="Uhlenbrock!A1" display="Übersicht" xr:uid="{00000000-0004-0000-1600-000001000000}"/>
    <hyperlink ref="H3" r:id="rId1" display="https://skydrive.live.com/redir?resid=F391BD14533ED1AE!620&amp;authkey=!APs7iyQiJzvVURI" xr:uid="{00000000-0004-0000-1600-000002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abelle16"/>
  <dimension ref="A1:H22"/>
  <sheetViews>
    <sheetView topLeftCell="B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6" t="s">
        <v>92</v>
      </c>
      <c r="B1" s="43" t="s">
        <v>92</v>
      </c>
      <c r="C1" t="s">
        <v>92</v>
      </c>
      <c r="D1" t="s">
        <v>92</v>
      </c>
      <c r="E1" s="30" t="str">
        <f>Übersicht!A3</f>
        <v>Decoder 10</v>
      </c>
      <c r="F1" s="313" t="str">
        <f>IF(Übersicht!C4=0,"nicht verwendet",Übersicht!C4)</f>
        <v>nicht verwendet</v>
      </c>
      <c r="G1" s="314"/>
      <c r="H1" s="315"/>
    </row>
    <row r="2" spans="1:8" s="8" customFormat="1" ht="9.9" customHeight="1" thickBot="1" x14ac:dyDescent="0.3">
      <c r="A2" s="6"/>
      <c r="B2" s="18"/>
      <c r="C2"/>
      <c r="D2"/>
      <c r="E2" s="24"/>
      <c r="F2" s="24"/>
      <c r="G2" s="24"/>
      <c r="H2" s="24"/>
    </row>
    <row r="3" spans="1:8" s="8" customFormat="1" ht="24.9" customHeight="1" thickBot="1" x14ac:dyDescent="0.3">
      <c r="A3" s="206"/>
      <c r="B3" s="197"/>
      <c r="C3" s="210"/>
      <c r="D3" s="210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6"/>
      <c r="B4" s="18"/>
      <c r="C4"/>
      <c r="D4"/>
      <c r="E4" s="24"/>
      <c r="F4" s="24"/>
      <c r="G4" s="24"/>
      <c r="H4" s="24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22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4</v>
      </c>
    </row>
  </sheetData>
  <mergeCells count="2">
    <mergeCell ref="F1:H1"/>
    <mergeCell ref="F3:G3"/>
  </mergeCells>
  <phoneticPr fontId="6" type="noConversion"/>
  <conditionalFormatting sqref="H6">
    <cfRule type="cellIs" dxfId="328" priority="8" operator="notEqual">
      <formula>$G$6</formula>
    </cfRule>
  </conditionalFormatting>
  <conditionalFormatting sqref="H8">
    <cfRule type="cellIs" dxfId="327" priority="7" operator="notEqual">
      <formula>$G$8</formula>
    </cfRule>
  </conditionalFormatting>
  <conditionalFormatting sqref="H9">
    <cfRule type="cellIs" dxfId="326" priority="6" operator="notEqual">
      <formula>$G$9</formula>
    </cfRule>
  </conditionalFormatting>
  <conditionalFormatting sqref="H10">
    <cfRule type="cellIs" dxfId="325" priority="5" operator="notEqual">
      <formula>$G$10</formula>
    </cfRule>
  </conditionalFormatting>
  <conditionalFormatting sqref="H11:H15 H17:H18">
    <cfRule type="cellIs" dxfId="324" priority="4" operator="notEqual">
      <formula>$G$11</formula>
    </cfRule>
  </conditionalFormatting>
  <conditionalFormatting sqref="H12">
    <cfRule type="cellIs" dxfId="323" priority="3" operator="notEqual">
      <formula>$G$12</formula>
    </cfRule>
  </conditionalFormatting>
  <conditionalFormatting sqref="H22">
    <cfRule type="cellIs" dxfId="322" priority="2" operator="notEqual">
      <formula>$G$22</formula>
    </cfRule>
  </conditionalFormatting>
  <conditionalFormatting sqref="H16">
    <cfRule type="cellIs" dxfId="321" priority="1" operator="notEqual">
      <formula>$G$16</formula>
    </cfRule>
  </conditionalFormatting>
  <hyperlinks>
    <hyperlink ref="A1" location="Uhlenbrock!A1" display="Übersicht" xr:uid="{00000000-0004-0000-1700-000000000000}"/>
    <hyperlink ref="B1" location="Übersicht!A1" display="Übersicht" xr:uid="{00000000-0004-0000-1700-000001000000}"/>
    <hyperlink ref="H3" r:id="rId1" display="https://skydrive.live.com/redir?resid=F391BD14533ED1AE!620&amp;authkey=!APs7iyQiJzvVURI" xr:uid="{00000000-0004-0000-1700-000002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Tabelle17"/>
  <dimension ref="A1:H22"/>
  <sheetViews>
    <sheetView topLeftCell="C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6" t="s">
        <v>92</v>
      </c>
      <c r="B1" s="6" t="s">
        <v>92</v>
      </c>
      <c r="C1" s="10" t="s">
        <v>92</v>
      </c>
      <c r="D1" s="6" t="s">
        <v>92</v>
      </c>
      <c r="E1" s="30" t="str">
        <f>Übersicht!A3</f>
        <v>Decoder 10</v>
      </c>
      <c r="F1" s="313" t="str">
        <f>IF(Übersicht!C5=0,"nicht verwendet",Übersicht!C5)</f>
        <v>nicht verwendet</v>
      </c>
      <c r="G1" s="314"/>
      <c r="H1" s="315"/>
    </row>
    <row r="2" spans="1:8" s="8" customFormat="1" ht="9.9" customHeight="1" thickBot="1" x14ac:dyDescent="0.3">
      <c r="A2" s="6"/>
      <c r="B2" s="6"/>
      <c r="C2" s="21"/>
      <c r="D2" s="6"/>
      <c r="E2" s="24"/>
      <c r="F2" s="24"/>
      <c r="G2" s="24"/>
      <c r="H2" s="24"/>
    </row>
    <row r="3" spans="1:8" s="8" customFormat="1" ht="24.9" customHeight="1" thickBot="1" x14ac:dyDescent="0.3">
      <c r="A3" s="206"/>
      <c r="B3" s="207"/>
      <c r="C3" s="201"/>
      <c r="D3" s="20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6"/>
      <c r="B4" s="6"/>
      <c r="C4" s="21"/>
      <c r="D4" s="6"/>
      <c r="E4" s="24"/>
      <c r="F4" s="24"/>
      <c r="G4" s="24"/>
      <c r="H4" s="24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23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20" priority="8" operator="notEqual">
      <formula>$G$6</formula>
    </cfRule>
  </conditionalFormatting>
  <conditionalFormatting sqref="H8">
    <cfRule type="cellIs" dxfId="319" priority="7" operator="notEqual">
      <formula>$G$8</formula>
    </cfRule>
  </conditionalFormatting>
  <conditionalFormatting sqref="H9">
    <cfRule type="cellIs" dxfId="318" priority="6" operator="notEqual">
      <formula>$G$9</formula>
    </cfRule>
  </conditionalFormatting>
  <conditionalFormatting sqref="H10">
    <cfRule type="cellIs" dxfId="317" priority="5" operator="notEqual">
      <formula>$G$10</formula>
    </cfRule>
  </conditionalFormatting>
  <conditionalFormatting sqref="H11:H15 H17:H18">
    <cfRule type="cellIs" dxfId="316" priority="4" operator="notEqual">
      <formula>$G$11</formula>
    </cfRule>
  </conditionalFormatting>
  <conditionalFormatting sqref="H12">
    <cfRule type="cellIs" dxfId="315" priority="3" operator="notEqual">
      <formula>$G$12</formula>
    </cfRule>
  </conditionalFormatting>
  <conditionalFormatting sqref="H22">
    <cfRule type="cellIs" dxfId="314" priority="2" operator="notEqual">
      <formula>$G$22</formula>
    </cfRule>
  </conditionalFormatting>
  <conditionalFormatting sqref="H16">
    <cfRule type="cellIs" dxfId="313" priority="1" operator="notEqual">
      <formula>$G$16</formula>
    </cfRule>
  </conditionalFormatting>
  <hyperlinks>
    <hyperlink ref="A1" location="Uhlenbrock!A1" display="Übersicht" xr:uid="{00000000-0004-0000-1800-000000000000}"/>
    <hyperlink ref="B1:D1" location="Uhlenbrock!A1" display="Übersicht" xr:uid="{00000000-0004-0000-1800-000001000000}"/>
    <hyperlink ref="C1" location="Übersicht!A1" display="Übersicht" xr:uid="{00000000-0004-0000-1800-000002000000}"/>
    <hyperlink ref="H3" r:id="rId1" display="https://skydrive.live.com/redir?resid=F391BD14533ED1AE!620&amp;authkey=!APs7iyQiJzvVURI" xr:uid="{00000000-0004-0000-18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abelle18"/>
  <dimension ref="A1:O22"/>
  <sheetViews>
    <sheetView topLeftCell="D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15" s="8" customFormat="1" ht="24.9" customHeight="1" thickBot="1" x14ac:dyDescent="0.3">
      <c r="A1" s="6" t="s">
        <v>92</v>
      </c>
      <c r="B1" s="6" t="s">
        <v>92</v>
      </c>
      <c r="C1" s="10" t="s">
        <v>92</v>
      </c>
      <c r="D1" s="10" t="s">
        <v>92</v>
      </c>
      <c r="E1" s="30" t="str">
        <f>Übersicht!A3</f>
        <v>Decoder 10</v>
      </c>
      <c r="F1" s="313" t="str">
        <f>IF(Übersicht!C6=0,"nicht verwendet",Übersicht!C6)</f>
        <v>nicht verwendet</v>
      </c>
      <c r="G1" s="314"/>
      <c r="H1" s="315"/>
    </row>
    <row r="2" spans="1:15" s="8" customFormat="1" ht="9.9" customHeight="1" thickBot="1" x14ac:dyDescent="0.3">
      <c r="A2" s="6"/>
      <c r="B2" s="6"/>
      <c r="C2" s="21"/>
      <c r="D2" s="21"/>
      <c r="E2" s="24"/>
      <c r="F2" s="22"/>
      <c r="G2" s="22"/>
      <c r="H2" s="22"/>
    </row>
    <row r="3" spans="1:15" s="8" customFormat="1" ht="24.9" customHeight="1" thickBot="1" x14ac:dyDescent="0.3">
      <c r="A3" s="206"/>
      <c r="B3" s="207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15" s="8" customFormat="1" ht="9.9" customHeight="1" x14ac:dyDescent="0.25">
      <c r="A4" s="6"/>
      <c r="B4" s="6"/>
      <c r="C4" s="21"/>
      <c r="D4" s="21"/>
      <c r="E4" s="24"/>
      <c r="F4" s="22"/>
      <c r="G4" s="22"/>
      <c r="H4" s="22"/>
    </row>
    <row r="5" spans="1:15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15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15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24</v>
      </c>
    </row>
    <row r="8" spans="1:15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</v>
      </c>
      <c r="I8" s="44"/>
      <c r="J8" s="37"/>
      <c r="K8" s="37"/>
      <c r="N8" s="37"/>
      <c r="O8" s="37"/>
    </row>
    <row r="9" spans="1:15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  <c r="I9" s="44"/>
      <c r="J9" s="37"/>
      <c r="K9" s="37"/>
    </row>
    <row r="10" spans="1:15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15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15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15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15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15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15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19">
        <v>25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40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90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12" priority="8" operator="notEqual">
      <formula>$G$6</formula>
    </cfRule>
  </conditionalFormatting>
  <conditionalFormatting sqref="H8">
    <cfRule type="cellIs" dxfId="311" priority="7" operator="notEqual">
      <formula>$G$8</formula>
    </cfRule>
  </conditionalFormatting>
  <conditionalFormatting sqref="H9">
    <cfRule type="cellIs" dxfId="310" priority="6" operator="notEqual">
      <formula>$G$9</formula>
    </cfRule>
  </conditionalFormatting>
  <conditionalFormatting sqref="H10">
    <cfRule type="cellIs" dxfId="309" priority="5" operator="notEqual">
      <formula>$G$10</formula>
    </cfRule>
  </conditionalFormatting>
  <conditionalFormatting sqref="H11:H15 H17:H18">
    <cfRule type="cellIs" dxfId="308" priority="4" operator="notEqual">
      <formula>$G$11</formula>
    </cfRule>
  </conditionalFormatting>
  <conditionalFormatting sqref="H12">
    <cfRule type="cellIs" dxfId="307" priority="3" operator="notEqual">
      <formula>$G$12</formula>
    </cfRule>
  </conditionalFormatting>
  <conditionalFormatting sqref="H22">
    <cfRule type="cellIs" dxfId="306" priority="2" operator="notEqual">
      <formula>$G$22</formula>
    </cfRule>
  </conditionalFormatting>
  <conditionalFormatting sqref="H16">
    <cfRule type="cellIs" dxfId="305" priority="1" operator="notEqual">
      <formula>$G$16</formula>
    </cfRule>
  </conditionalFormatting>
  <hyperlinks>
    <hyperlink ref="A1" location="Uhlenbrock!A1" display="Übersicht" xr:uid="{00000000-0004-0000-1900-000000000000}"/>
    <hyperlink ref="B1:D1" location="Uhlenbrock!A1" display="Übersicht" xr:uid="{00000000-0004-0000-1900-000001000000}"/>
    <hyperlink ref="D1" location="Übersicht!A1" display="Übersicht" xr:uid="{00000000-0004-0000-1900-000002000000}"/>
    <hyperlink ref="H3" r:id="rId1" display="https://skydrive.live.com/redir?resid=F391BD14533ED1AE!620&amp;authkey=!APs7iyQiJzvVURI" xr:uid="{00000000-0004-0000-19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autoPageBreaks="0"/>
  </sheetPr>
  <dimension ref="A1:H22"/>
  <sheetViews>
    <sheetView workbookViewId="0"/>
  </sheetViews>
  <sheetFormatPr baseColWidth="10" defaultColWidth="11.44140625" defaultRowHeight="20.100000000000001" customHeight="1" x14ac:dyDescent="0.25"/>
  <cols>
    <col min="1" max="1" width="11.44140625" style="2"/>
    <col min="2" max="4" width="11.44140625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Übersicht!A3</f>
        <v>Decoder 10</v>
      </c>
      <c r="F1" s="313" t="str">
        <f>IF(Übersicht!C7=0,"nicht verwendet",Übersicht!C7)</f>
        <v>nicht verwendet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25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304" priority="8" operator="notEqual">
      <formula>$G$6</formula>
    </cfRule>
  </conditionalFormatting>
  <conditionalFormatting sqref="H8">
    <cfRule type="cellIs" dxfId="303" priority="7" operator="notEqual">
      <formula>$G$8</formula>
    </cfRule>
  </conditionalFormatting>
  <conditionalFormatting sqref="H9">
    <cfRule type="cellIs" dxfId="302" priority="6" operator="notEqual">
      <formula>$G$9</formula>
    </cfRule>
  </conditionalFormatting>
  <conditionalFormatting sqref="H10">
    <cfRule type="cellIs" dxfId="301" priority="5" operator="notEqual">
      <formula>$G$10</formula>
    </cfRule>
  </conditionalFormatting>
  <conditionalFormatting sqref="H11:H15 H17:H18">
    <cfRule type="cellIs" dxfId="300" priority="4" operator="notEqual">
      <formula>$G$11</formula>
    </cfRule>
  </conditionalFormatting>
  <conditionalFormatting sqref="H12">
    <cfRule type="cellIs" dxfId="299" priority="3" operator="notEqual">
      <formula>$G$12</formula>
    </cfRule>
  </conditionalFormatting>
  <conditionalFormatting sqref="H22">
    <cfRule type="cellIs" dxfId="298" priority="2" operator="notEqual">
      <formula>$G$22</formula>
    </cfRule>
  </conditionalFormatting>
  <conditionalFormatting sqref="H16">
    <cfRule type="cellIs" dxfId="297" priority="1" operator="notEqual">
      <formula>$G$16</formula>
    </cfRule>
  </conditionalFormatting>
  <hyperlinks>
    <hyperlink ref="A1" location="Übersicht!A1" display="Übersicht" xr:uid="{00000000-0004-0000-1A00-000000000000}"/>
    <hyperlink ref="B1" location="Übersicht!A1" display="Übersicht" xr:uid="{00000000-0004-0000-1A00-000001000000}"/>
    <hyperlink ref="C1:D1" location="Übersicht!A1" display="Übersicht" xr:uid="{00000000-0004-0000-1A00-000002000000}"/>
    <hyperlink ref="H3" r:id="rId1" display="https://skydrive.live.com/redir?resid=F391BD14533ED1AE!620&amp;authkey=!APs7iyQiJzvVURI" xr:uid="{00000000-0004-0000-1A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autoPageBreaks="0"/>
  </sheetPr>
  <dimension ref="A1:H22"/>
  <sheetViews>
    <sheetView topLeftCell="B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Übersicht!A3</f>
        <v>Decoder 10</v>
      </c>
      <c r="F1" s="313" t="str">
        <f>IF(Übersicht!C8=0,"nicht verwendet",Übersicht!C8)</f>
        <v>nicht verwendet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26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96" priority="8" operator="notEqual">
      <formula>$G$6</formula>
    </cfRule>
  </conditionalFormatting>
  <conditionalFormatting sqref="H8">
    <cfRule type="cellIs" dxfId="295" priority="7" operator="notEqual">
      <formula>$G$8</formula>
    </cfRule>
  </conditionalFormatting>
  <conditionalFormatting sqref="H9">
    <cfRule type="cellIs" dxfId="294" priority="6" operator="notEqual">
      <formula>$G$9</formula>
    </cfRule>
  </conditionalFormatting>
  <conditionalFormatting sqref="H10">
    <cfRule type="cellIs" dxfId="293" priority="5" operator="notEqual">
      <formula>$G$10</formula>
    </cfRule>
  </conditionalFormatting>
  <conditionalFormatting sqref="H11:H15 H17:H18">
    <cfRule type="cellIs" dxfId="292" priority="4" operator="notEqual">
      <formula>$G$11</formula>
    </cfRule>
  </conditionalFormatting>
  <conditionalFormatting sqref="H12">
    <cfRule type="cellIs" dxfId="291" priority="3" operator="notEqual">
      <formula>$G$12</formula>
    </cfRule>
  </conditionalFormatting>
  <conditionalFormatting sqref="H22">
    <cfRule type="cellIs" dxfId="290" priority="2" operator="notEqual">
      <formula>$G$22</formula>
    </cfRule>
  </conditionalFormatting>
  <conditionalFormatting sqref="H16">
    <cfRule type="cellIs" dxfId="289" priority="1" operator="notEqual">
      <formula>$G$16</formula>
    </cfRule>
  </conditionalFormatting>
  <hyperlinks>
    <hyperlink ref="A1" location="Übersicht!A1" display="Übersicht" xr:uid="{00000000-0004-0000-1B00-000000000000}"/>
    <hyperlink ref="B1" location="Übersicht!A1" display="Übersicht" xr:uid="{00000000-0004-0000-1B00-000001000000}"/>
    <hyperlink ref="C1:D1" location="Übersicht!A1" display="Übersicht" xr:uid="{00000000-0004-0000-1B00-000002000000}"/>
    <hyperlink ref="H3" r:id="rId1" display="https://skydrive.live.com/redir?resid=F391BD14533ED1AE!620&amp;authkey=!APs7iyQiJzvVURI" xr:uid="{00000000-0004-0000-1B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autoPageBreaks="0"/>
  </sheetPr>
  <dimension ref="A1:H22"/>
  <sheetViews>
    <sheetView topLeftCell="C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Übersicht!A3</f>
        <v>Decoder 10</v>
      </c>
      <c r="F1" s="313" t="str">
        <f>IF(Übersicht!C9=0,"nicht verwendet",Übersicht!C9)</f>
        <v>nicht verwendet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27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19">
        <v>28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88" priority="8" operator="notEqual">
      <formula>$G$6</formula>
    </cfRule>
  </conditionalFormatting>
  <conditionalFormatting sqref="H8">
    <cfRule type="cellIs" dxfId="287" priority="7" operator="notEqual">
      <formula>$G$8</formula>
    </cfRule>
  </conditionalFormatting>
  <conditionalFormatting sqref="H9">
    <cfRule type="cellIs" dxfId="286" priority="6" operator="notEqual">
      <formula>$G$9</formula>
    </cfRule>
  </conditionalFormatting>
  <conditionalFormatting sqref="H10">
    <cfRule type="cellIs" dxfId="285" priority="5" operator="notEqual">
      <formula>$G$10</formula>
    </cfRule>
  </conditionalFormatting>
  <conditionalFormatting sqref="H11:H15 H17:H18">
    <cfRule type="cellIs" dxfId="284" priority="4" operator="notEqual">
      <formula>$G$11</formula>
    </cfRule>
  </conditionalFormatting>
  <conditionalFormatting sqref="H12">
    <cfRule type="cellIs" dxfId="283" priority="3" operator="notEqual">
      <formula>$G$12</formula>
    </cfRule>
  </conditionalFormatting>
  <conditionalFormatting sqref="H22">
    <cfRule type="cellIs" dxfId="282" priority="2" operator="notEqual">
      <formula>$G$22</formula>
    </cfRule>
  </conditionalFormatting>
  <conditionalFormatting sqref="H16">
    <cfRule type="cellIs" dxfId="281" priority="1" operator="notEqual">
      <formula>$G$16</formula>
    </cfRule>
  </conditionalFormatting>
  <hyperlinks>
    <hyperlink ref="A1" location="Übersicht!A1" display="Übersicht" xr:uid="{00000000-0004-0000-1C00-000000000000}"/>
    <hyperlink ref="B1" location="Übersicht!A1" display="Übersicht" xr:uid="{00000000-0004-0000-1C00-000001000000}"/>
    <hyperlink ref="C1:D1" location="Übersicht!A1" display="Übersicht" xr:uid="{00000000-0004-0000-1C00-000002000000}"/>
    <hyperlink ref="H3" r:id="rId1" display="https://skydrive.live.com/redir?resid=F391BD14533ED1AE!620&amp;authkey=!APs7iyQiJzvVURI" xr:uid="{00000000-0004-0000-1C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249977111117893"/>
  </sheetPr>
  <dimension ref="A1:H20"/>
  <sheetViews>
    <sheetView workbookViewId="0">
      <selection activeCell="H19" sqref="H19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Übersicht!M3</f>
        <v>Decoder 01</v>
      </c>
      <c r="F1" s="313" t="str">
        <f>Übersicht!O3</f>
        <v>Lau Weiche 01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1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96" priority="8" operator="notEqual">
      <formula>$G$6</formula>
    </cfRule>
  </conditionalFormatting>
  <conditionalFormatting sqref="H8">
    <cfRule type="cellIs" dxfId="495" priority="7" operator="notEqual">
      <formula>$G$8</formula>
    </cfRule>
  </conditionalFormatting>
  <conditionalFormatting sqref="H9">
    <cfRule type="cellIs" dxfId="494" priority="6" operator="notEqual">
      <formula>$G$9</formula>
    </cfRule>
  </conditionalFormatting>
  <conditionalFormatting sqref="H10">
    <cfRule type="cellIs" dxfId="493" priority="5" operator="notEqual">
      <formula>$G$10</formula>
    </cfRule>
  </conditionalFormatting>
  <conditionalFormatting sqref="H15:H16 H11:H13">
    <cfRule type="cellIs" dxfId="492" priority="4" operator="notEqual">
      <formula>$G$11</formula>
    </cfRule>
  </conditionalFormatting>
  <conditionalFormatting sqref="H12">
    <cfRule type="cellIs" dxfId="491" priority="3" operator="notEqual">
      <formula>$G$12</formula>
    </cfRule>
  </conditionalFormatting>
  <conditionalFormatting sqref="H20">
    <cfRule type="cellIs" dxfId="490" priority="2" operator="notEqual">
      <formula>$G$20</formula>
    </cfRule>
  </conditionalFormatting>
  <conditionalFormatting sqref="H14">
    <cfRule type="cellIs" dxfId="489" priority="1" operator="notEqual">
      <formula>$G$14</formula>
    </cfRule>
  </conditionalFormatting>
  <hyperlinks>
    <hyperlink ref="A1" location="Übersicht!A1" display="Übersicht" xr:uid="{00000000-0004-0000-0200-000000000000}"/>
    <hyperlink ref="B1" location="Übersicht!A1" display="Übersicht" xr:uid="{00000000-0004-0000-0200-000001000000}"/>
    <hyperlink ref="C1:D1" location="Übersicht!A1" display="Übersicht" xr:uid="{00000000-0004-0000-0200-000002000000}"/>
    <hyperlink ref="H3" r:id="rId1" display="..\Moba Doc\Uhlenbrock 67810 Servodecoder.pdf" xr:uid="{00000000-0004-0000-02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autoPageBreaks="0"/>
  </sheetPr>
  <dimension ref="A1:H22"/>
  <sheetViews>
    <sheetView topLeftCell="D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Übersicht!A3</f>
        <v>Decoder 10</v>
      </c>
      <c r="F1" s="313" t="str">
        <f>IF(Übersicht!C10=0,"nicht verwendet",Übersicht!C10)</f>
        <v>nicht verwendet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29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19">
        <v>30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80" priority="8" operator="notEqual">
      <formula>$G$6</formula>
    </cfRule>
  </conditionalFormatting>
  <conditionalFormatting sqref="H8">
    <cfRule type="cellIs" dxfId="279" priority="7" operator="notEqual">
      <formula>$G$8</formula>
    </cfRule>
  </conditionalFormatting>
  <conditionalFormatting sqref="H9">
    <cfRule type="cellIs" dxfId="278" priority="6" operator="notEqual">
      <formula>$G$9</formula>
    </cfRule>
  </conditionalFormatting>
  <conditionalFormatting sqref="H10">
    <cfRule type="cellIs" dxfId="277" priority="5" operator="notEqual">
      <formula>$G$10</formula>
    </cfRule>
  </conditionalFormatting>
  <conditionalFormatting sqref="H11:H15 H17:H18">
    <cfRule type="cellIs" dxfId="276" priority="4" operator="notEqual">
      <formula>$G$11</formula>
    </cfRule>
  </conditionalFormatting>
  <conditionalFormatting sqref="H12">
    <cfRule type="cellIs" dxfId="275" priority="3" operator="notEqual">
      <formula>$G$12</formula>
    </cfRule>
  </conditionalFormatting>
  <conditionalFormatting sqref="H22">
    <cfRule type="cellIs" dxfId="274" priority="2" operator="notEqual">
      <formula>$G$22</formula>
    </cfRule>
  </conditionalFormatting>
  <conditionalFormatting sqref="H16">
    <cfRule type="cellIs" dxfId="273" priority="1" operator="notEqual">
      <formula>$G$16</formula>
    </cfRule>
  </conditionalFormatting>
  <hyperlinks>
    <hyperlink ref="A1" location="Übersicht!A1" display="Übersicht" xr:uid="{00000000-0004-0000-1D00-000000000000}"/>
    <hyperlink ref="B1" location="Übersicht!A1" display="Übersicht" xr:uid="{00000000-0004-0000-1D00-000001000000}"/>
    <hyperlink ref="C1:D1" location="Übersicht!A1" display="Übersicht" xr:uid="{00000000-0004-0000-1D00-000002000000}"/>
    <hyperlink ref="H3" r:id="rId1" display="https://skydrive.live.com/redir?resid=F391BD14533ED1AE!620&amp;authkey=!APs7iyQiJzvVURI" xr:uid="{00000000-0004-0000-1D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6" tint="-0.249977111117893"/>
  </sheetPr>
  <dimension ref="A1:H20"/>
  <sheetViews>
    <sheetView workbookViewId="0">
      <selection activeCell="H19" sqref="H19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">
        <v>41</v>
      </c>
      <c r="F1" s="313" t="str">
        <f>Übersicht!O11</f>
        <v>Gei Weiche 01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31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>
        <v>6</v>
      </c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72" priority="8" operator="notEqual">
      <formula>$G$6</formula>
    </cfRule>
  </conditionalFormatting>
  <conditionalFormatting sqref="H8">
    <cfRule type="cellIs" dxfId="271" priority="7" operator="notEqual">
      <formula>$G$8</formula>
    </cfRule>
  </conditionalFormatting>
  <conditionalFormatting sqref="H9">
    <cfRule type="cellIs" dxfId="270" priority="6" operator="notEqual">
      <formula>$G$9</formula>
    </cfRule>
  </conditionalFormatting>
  <conditionalFormatting sqref="H10">
    <cfRule type="cellIs" dxfId="269" priority="5" operator="notEqual">
      <formula>$G$10</formula>
    </cfRule>
  </conditionalFormatting>
  <conditionalFormatting sqref="H15:H16 H11:H13">
    <cfRule type="cellIs" dxfId="268" priority="4" operator="notEqual">
      <formula>$G$11</formula>
    </cfRule>
  </conditionalFormatting>
  <conditionalFormatting sqref="H12">
    <cfRule type="cellIs" dxfId="267" priority="3" operator="notEqual">
      <formula>$G$12</formula>
    </cfRule>
  </conditionalFormatting>
  <conditionalFormatting sqref="H20">
    <cfRule type="cellIs" dxfId="266" priority="2" operator="notEqual">
      <formula>$G$20</formula>
    </cfRule>
  </conditionalFormatting>
  <conditionalFormatting sqref="H14">
    <cfRule type="cellIs" dxfId="265" priority="1" operator="notEqual">
      <formula>$G$14</formula>
    </cfRule>
  </conditionalFormatting>
  <hyperlinks>
    <hyperlink ref="A1" location="Übersicht!A1" display="Übersicht" xr:uid="{00000000-0004-0000-1E00-000000000000}"/>
    <hyperlink ref="B1" location="Übersicht!A1" display="Übersicht" xr:uid="{00000000-0004-0000-1E00-000001000000}"/>
    <hyperlink ref="C1:D1" location="Übersicht!A1" display="Übersicht" xr:uid="{00000000-0004-0000-1E00-000002000000}"/>
    <hyperlink ref="H3" r:id="rId1" display="..\Moba Doc\Uhlenbrock 67810 Servodecoder.pdf" xr:uid="{00000000-0004-0000-1E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6" tint="-0.249977111117893"/>
  </sheetPr>
  <dimension ref="A1:H20"/>
  <sheetViews>
    <sheetView topLeftCell="B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Übersicht!M11</f>
        <v>Decoder 03</v>
      </c>
      <c r="F1" s="313" t="str">
        <f>Übersicht!O12</f>
        <v>Gei Weiche 02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32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>
        <v>6</v>
      </c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64" priority="8" operator="notEqual">
      <formula>$G$6</formula>
    </cfRule>
  </conditionalFormatting>
  <conditionalFormatting sqref="H8">
    <cfRule type="cellIs" dxfId="263" priority="7" operator="notEqual">
      <formula>$G$8</formula>
    </cfRule>
  </conditionalFormatting>
  <conditionalFormatting sqref="H9">
    <cfRule type="cellIs" dxfId="262" priority="6" operator="notEqual">
      <formula>$G$9</formula>
    </cfRule>
  </conditionalFormatting>
  <conditionalFormatting sqref="H10">
    <cfRule type="cellIs" dxfId="261" priority="5" operator="notEqual">
      <formula>$G$10</formula>
    </cfRule>
  </conditionalFormatting>
  <conditionalFormatting sqref="H15:H16 H11:H13">
    <cfRule type="cellIs" dxfId="260" priority="4" operator="notEqual">
      <formula>$G$11</formula>
    </cfRule>
  </conditionalFormatting>
  <conditionalFormatting sqref="H12">
    <cfRule type="cellIs" dxfId="259" priority="3" operator="notEqual">
      <formula>$G$12</formula>
    </cfRule>
  </conditionalFormatting>
  <conditionalFormatting sqref="H20">
    <cfRule type="cellIs" dxfId="258" priority="2" operator="notEqual">
      <formula>$G$20</formula>
    </cfRule>
  </conditionalFormatting>
  <conditionalFormatting sqref="H14">
    <cfRule type="cellIs" dxfId="257" priority="1" operator="notEqual">
      <formula>$G$14</formula>
    </cfRule>
  </conditionalFormatting>
  <hyperlinks>
    <hyperlink ref="A1" location="Übersicht!A1" display="Übersicht" xr:uid="{00000000-0004-0000-1F00-000000000000}"/>
    <hyperlink ref="B1" location="Übersicht!A1" display="Übersicht" xr:uid="{00000000-0004-0000-1F00-000001000000}"/>
    <hyperlink ref="C1:D1" location="Übersicht!A1" display="Übersicht" xr:uid="{00000000-0004-0000-1F00-000002000000}"/>
    <hyperlink ref="H3" r:id="rId1" display="https://onedrive.live.com/redir?resid=F391BD14533ED1AE!638&amp;authkey=!AE0mAZ0ORfZkEIc&amp;ithint=file%2cpdf" xr:uid="{00000000-0004-0000-1F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6" tint="-0.249977111117893"/>
  </sheetPr>
  <dimension ref="A1:H20"/>
  <sheetViews>
    <sheetView topLeftCell="C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Übersicht!M11</f>
        <v>Decoder 03</v>
      </c>
      <c r="F1" s="313" t="str">
        <f>Übersicht!O13</f>
        <v>Gei Weiche 03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33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>
        <v>6</v>
      </c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56" priority="8" operator="notEqual">
      <formula>$G$6</formula>
    </cfRule>
  </conditionalFormatting>
  <conditionalFormatting sqref="H8">
    <cfRule type="cellIs" dxfId="255" priority="7" operator="notEqual">
      <formula>$G$8</formula>
    </cfRule>
  </conditionalFormatting>
  <conditionalFormatting sqref="H9">
    <cfRule type="cellIs" dxfId="254" priority="6" operator="notEqual">
      <formula>$G$9</formula>
    </cfRule>
  </conditionalFormatting>
  <conditionalFormatting sqref="H10">
    <cfRule type="cellIs" dxfId="253" priority="5" operator="notEqual">
      <formula>$G$10</formula>
    </cfRule>
  </conditionalFormatting>
  <conditionalFormatting sqref="H15:H16 H11:H13">
    <cfRule type="cellIs" dxfId="252" priority="4" operator="notEqual">
      <formula>$G$11</formula>
    </cfRule>
  </conditionalFormatting>
  <conditionalFormatting sqref="H12">
    <cfRule type="cellIs" dxfId="251" priority="3" operator="notEqual">
      <formula>$G$12</formula>
    </cfRule>
  </conditionalFormatting>
  <conditionalFormatting sqref="H20">
    <cfRule type="cellIs" dxfId="250" priority="2" operator="notEqual">
      <formula>$G$20</formula>
    </cfRule>
  </conditionalFormatting>
  <conditionalFormatting sqref="H14">
    <cfRule type="cellIs" dxfId="249" priority="1" operator="notEqual">
      <formula>$G$14</formula>
    </cfRule>
  </conditionalFormatting>
  <hyperlinks>
    <hyperlink ref="A1" location="Übersicht!A1" display="Übersicht" xr:uid="{00000000-0004-0000-2000-000000000000}"/>
    <hyperlink ref="B1" location="Übersicht!A1" display="Übersicht" xr:uid="{00000000-0004-0000-2000-000001000000}"/>
    <hyperlink ref="C1:D1" location="Übersicht!A1" display="Übersicht" xr:uid="{00000000-0004-0000-2000-000002000000}"/>
    <hyperlink ref="H3" r:id="rId1" display="https://onedrive.live.com/redir?resid=F391BD14533ED1AE!638&amp;authkey=!AE0mAZ0ORfZkEIc&amp;ithint=file%2cpdf" xr:uid="{00000000-0004-0000-20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autoPageBreaks="0"/>
  </sheetPr>
  <dimension ref="A1:H20"/>
  <sheetViews>
    <sheetView topLeftCell="D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Übersicht!M11</f>
        <v>Decoder 03</v>
      </c>
      <c r="F1" s="313" t="str">
        <f>IF(Übersicht!O14=0,"nicht verwendet",Übersicht!O14)</f>
        <v>nicht verwendet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34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>
        <v>6</v>
      </c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48" priority="8" operator="notEqual">
      <formula>$G$6</formula>
    </cfRule>
  </conditionalFormatting>
  <conditionalFormatting sqref="H8">
    <cfRule type="cellIs" dxfId="247" priority="7" operator="notEqual">
      <formula>$G$8</formula>
    </cfRule>
  </conditionalFormatting>
  <conditionalFormatting sqref="H9">
    <cfRule type="cellIs" dxfId="246" priority="6" operator="notEqual">
      <formula>$G$9</formula>
    </cfRule>
  </conditionalFormatting>
  <conditionalFormatting sqref="H10">
    <cfRule type="cellIs" dxfId="245" priority="5" operator="notEqual">
      <formula>$G$10</formula>
    </cfRule>
  </conditionalFormatting>
  <conditionalFormatting sqref="H15:H16 H11:H13">
    <cfRule type="cellIs" dxfId="244" priority="4" operator="notEqual">
      <formula>$G$11</formula>
    </cfRule>
  </conditionalFormatting>
  <conditionalFormatting sqref="H12">
    <cfRule type="cellIs" dxfId="243" priority="3" operator="notEqual">
      <formula>$G$12</formula>
    </cfRule>
  </conditionalFormatting>
  <conditionalFormatting sqref="H20">
    <cfRule type="cellIs" dxfId="242" priority="2" operator="notEqual">
      <formula>$G$20</formula>
    </cfRule>
  </conditionalFormatting>
  <conditionalFormatting sqref="H14">
    <cfRule type="cellIs" dxfId="241" priority="1" operator="notEqual">
      <formula>$G$14</formula>
    </cfRule>
  </conditionalFormatting>
  <hyperlinks>
    <hyperlink ref="A1" location="Übersicht!A1" display="Übersicht" xr:uid="{00000000-0004-0000-2100-000000000000}"/>
    <hyperlink ref="B1" location="Übersicht!A1" display="Übersicht" xr:uid="{00000000-0004-0000-2100-000001000000}"/>
    <hyperlink ref="C1:D1" location="Übersicht!A1" display="Übersicht" xr:uid="{00000000-0004-0000-2100-000002000000}"/>
    <hyperlink ref="H3" r:id="rId1" display="https://onedrive.live.com/redir?resid=F391BD14533ED1AE!638&amp;authkey=!AE0mAZ0ORfZkEIc&amp;ithint=file%2cpdf" xr:uid="{00000000-0004-0000-21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6" tint="-0.249977111117893"/>
  </sheetPr>
  <dimension ref="A1:H22"/>
  <sheetViews>
    <sheetView topLeftCell="D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3" width="11.44140625" style="2" hidden="1" customWidth="1"/>
    <col min="4" max="4" width="11.44140625" style="2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Übersicht!E11</f>
        <v>Decoder 08</v>
      </c>
      <c r="F1" s="313" t="str">
        <f>Übersicht!G14</f>
        <v>Hei Weiche 01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23"/>
      <c r="B3" s="29"/>
      <c r="C3" s="29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35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>
        <v>3</v>
      </c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40" priority="8" operator="notEqual">
      <formula>$G$6</formula>
    </cfRule>
  </conditionalFormatting>
  <conditionalFormatting sqref="H8">
    <cfRule type="cellIs" dxfId="239" priority="7" operator="notEqual">
      <formula>$G$8</formula>
    </cfRule>
  </conditionalFormatting>
  <conditionalFormatting sqref="H9">
    <cfRule type="cellIs" dxfId="238" priority="6" operator="notEqual">
      <formula>$G$9</formula>
    </cfRule>
  </conditionalFormatting>
  <conditionalFormatting sqref="H10">
    <cfRule type="cellIs" dxfId="237" priority="5" operator="notEqual">
      <formula>$G$10</formula>
    </cfRule>
  </conditionalFormatting>
  <conditionalFormatting sqref="H11:H15 H17:H18">
    <cfRule type="cellIs" dxfId="236" priority="4" operator="notEqual">
      <formula>$G$11</formula>
    </cfRule>
  </conditionalFormatting>
  <conditionalFormatting sqref="H12">
    <cfRule type="cellIs" dxfId="235" priority="3" operator="notEqual">
      <formula>$G$12</formula>
    </cfRule>
  </conditionalFormatting>
  <conditionalFormatting sqref="H22">
    <cfRule type="cellIs" dxfId="234" priority="2" operator="notEqual">
      <formula>$G$22</formula>
    </cfRule>
  </conditionalFormatting>
  <conditionalFormatting sqref="H16">
    <cfRule type="cellIs" dxfId="233" priority="1" operator="notEqual">
      <formula>$G$16</formula>
    </cfRule>
  </conditionalFormatting>
  <hyperlinks>
    <hyperlink ref="A1" location="Übersicht!A1" display="Übersicht" xr:uid="{00000000-0004-0000-2200-000000000000}"/>
    <hyperlink ref="B1" location="Übersicht!A1" display="Übersicht" xr:uid="{00000000-0004-0000-2200-000001000000}"/>
    <hyperlink ref="C1:D1" location="Übersicht!A1" display="Übersicht" xr:uid="{00000000-0004-0000-2200-000002000000}"/>
    <hyperlink ref="H3" r:id="rId1" display="https://skydrive.live.com/redir?resid=F391BD14533ED1AE!620&amp;authkey=!APs7iyQiJzvVURI" xr:uid="{00000000-0004-0000-22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6" tint="-0.249977111117893"/>
  </sheetPr>
  <dimension ref="A1:H22"/>
  <sheetViews>
    <sheetView topLeftCell="B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Übersicht!E11</f>
        <v>Decoder 08</v>
      </c>
      <c r="F1" s="313" t="str">
        <f>Übersicht!G12</f>
        <v>Hei Weiche 02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23"/>
      <c r="B3" s="29"/>
      <c r="C3" s="29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36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32" priority="8" operator="notEqual">
      <formula>$G$6</formula>
    </cfRule>
  </conditionalFormatting>
  <conditionalFormatting sqref="H8">
    <cfRule type="cellIs" dxfId="231" priority="7" operator="notEqual">
      <formula>$G$8</formula>
    </cfRule>
  </conditionalFormatting>
  <conditionalFormatting sqref="H9">
    <cfRule type="cellIs" dxfId="230" priority="6" operator="notEqual">
      <formula>$G$9</formula>
    </cfRule>
  </conditionalFormatting>
  <conditionalFormatting sqref="H10">
    <cfRule type="cellIs" dxfId="229" priority="5" operator="notEqual">
      <formula>$G$10</formula>
    </cfRule>
  </conditionalFormatting>
  <conditionalFormatting sqref="H11:H15 H17:H18">
    <cfRule type="cellIs" dxfId="228" priority="4" operator="notEqual">
      <formula>$G$11</formula>
    </cfRule>
  </conditionalFormatting>
  <conditionalFormatting sqref="H12">
    <cfRule type="cellIs" dxfId="227" priority="3" operator="notEqual">
      <formula>$G$12</formula>
    </cfRule>
  </conditionalFormatting>
  <conditionalFormatting sqref="H22">
    <cfRule type="cellIs" dxfId="226" priority="2" operator="notEqual">
      <formula>$G$22</formula>
    </cfRule>
  </conditionalFormatting>
  <conditionalFormatting sqref="H16">
    <cfRule type="cellIs" dxfId="225" priority="1" operator="notEqual">
      <formula>$G$16</formula>
    </cfRule>
  </conditionalFormatting>
  <hyperlinks>
    <hyperlink ref="A1" location="Übersicht!A1" display="Übersicht" xr:uid="{00000000-0004-0000-2300-000000000000}"/>
    <hyperlink ref="B1" location="Übersicht!A1" display="Übersicht" xr:uid="{00000000-0004-0000-2300-000001000000}"/>
    <hyperlink ref="C1:D1" location="Übersicht!A1" display="Übersicht" xr:uid="{00000000-0004-0000-2300-000002000000}"/>
    <hyperlink ref="H3" r:id="rId1" display="https://skydrive.live.com/redir?resid=F391BD14533ED1AE!620&amp;authkey=!APs7iyQiJzvVURI" xr:uid="{00000000-0004-0000-23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6" tint="-0.249977111117893"/>
  </sheetPr>
  <dimension ref="A1:H22"/>
  <sheetViews>
    <sheetView topLeftCell="D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Übersicht!E15</f>
        <v>Decoder 09</v>
      </c>
      <c r="F1" s="313" t="str">
        <f>Übersicht!G18</f>
        <v>Hei Weiche 03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23"/>
      <c r="B3" s="29"/>
      <c r="C3" s="29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5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37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>
        <v>4</v>
      </c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24" priority="8" operator="notEqual">
      <formula>$G$6</formula>
    </cfRule>
  </conditionalFormatting>
  <conditionalFormatting sqref="H8">
    <cfRule type="cellIs" dxfId="223" priority="7" operator="notEqual">
      <formula>$G$8</formula>
    </cfRule>
  </conditionalFormatting>
  <conditionalFormatting sqref="H9">
    <cfRule type="cellIs" dxfId="222" priority="6" operator="notEqual">
      <formula>$G$9</formula>
    </cfRule>
  </conditionalFormatting>
  <conditionalFormatting sqref="H10">
    <cfRule type="cellIs" dxfId="221" priority="5" operator="notEqual">
      <formula>$G$10</formula>
    </cfRule>
  </conditionalFormatting>
  <conditionalFormatting sqref="H11:H15 H17:H18">
    <cfRule type="cellIs" dxfId="220" priority="4" operator="notEqual">
      <formula>$G$11</formula>
    </cfRule>
  </conditionalFormatting>
  <conditionalFormatting sqref="H12">
    <cfRule type="cellIs" dxfId="219" priority="3" operator="notEqual">
      <formula>$G$12</formula>
    </cfRule>
  </conditionalFormatting>
  <conditionalFormatting sqref="H22">
    <cfRule type="cellIs" dxfId="218" priority="2" operator="notEqual">
      <formula>$G$22</formula>
    </cfRule>
  </conditionalFormatting>
  <conditionalFormatting sqref="H16">
    <cfRule type="cellIs" dxfId="217" priority="1" operator="notEqual">
      <formula>$G$16</formula>
    </cfRule>
  </conditionalFormatting>
  <hyperlinks>
    <hyperlink ref="A1" location="Übersicht!A1" display="Übersicht" xr:uid="{00000000-0004-0000-2400-000000000000}"/>
    <hyperlink ref="B1" location="Übersicht!A1" display="Übersicht" xr:uid="{00000000-0004-0000-2400-000001000000}"/>
    <hyperlink ref="C1:D1" location="Übersicht!A1" display="Übersicht" xr:uid="{00000000-0004-0000-2400-000002000000}"/>
    <hyperlink ref="H3" r:id="rId1" display="https://skydrive.live.com/redir?resid=F391BD14533ED1AE!620&amp;authkey=!APs7iyQiJzvVURI" xr:uid="{00000000-0004-0000-24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6" tint="-0.249977111117893"/>
  </sheetPr>
  <dimension ref="A1:H22"/>
  <sheetViews>
    <sheetView topLeftCell="B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11.44140625" style="2" hidden="1" customWidth="1"/>
    <col min="2" max="2" width="11.44140625" style="2" customWidth="1"/>
    <col min="3" max="3" width="11.44140625" style="2" hidden="1" customWidth="1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Übersicht!E15</f>
        <v>Decoder 09</v>
      </c>
      <c r="F1" s="313" t="str">
        <f>Übersicht!G16</f>
        <v>Hei Weiche 04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23"/>
      <c r="B3" s="29"/>
      <c r="C3" s="29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38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>
        <v>4</v>
      </c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16" priority="8" operator="notEqual">
      <formula>$G$6</formula>
    </cfRule>
  </conditionalFormatting>
  <conditionalFormatting sqref="H8">
    <cfRule type="cellIs" dxfId="215" priority="7" operator="notEqual">
      <formula>$G$8</formula>
    </cfRule>
  </conditionalFormatting>
  <conditionalFormatting sqref="H9">
    <cfRule type="cellIs" dxfId="214" priority="6" operator="notEqual">
      <formula>$G$9</formula>
    </cfRule>
  </conditionalFormatting>
  <conditionalFormatting sqref="H10">
    <cfRule type="cellIs" dxfId="213" priority="5" operator="notEqual">
      <formula>$G$10</formula>
    </cfRule>
  </conditionalFormatting>
  <conditionalFormatting sqref="H11:H15 H17:H18">
    <cfRule type="cellIs" dxfId="212" priority="4" operator="notEqual">
      <formula>$G$11</formula>
    </cfRule>
  </conditionalFormatting>
  <conditionalFormatting sqref="H12">
    <cfRule type="cellIs" dxfId="211" priority="3" operator="notEqual">
      <formula>$G$12</formula>
    </cfRule>
  </conditionalFormatting>
  <conditionalFormatting sqref="H22">
    <cfRule type="cellIs" dxfId="210" priority="2" operator="notEqual">
      <formula>$G$22</formula>
    </cfRule>
  </conditionalFormatting>
  <conditionalFormatting sqref="H16">
    <cfRule type="cellIs" dxfId="209" priority="1" operator="notEqual">
      <formula>$G$16</formula>
    </cfRule>
  </conditionalFormatting>
  <hyperlinks>
    <hyperlink ref="A1" location="Übersicht!A1" display="Übersicht" xr:uid="{00000000-0004-0000-2500-000000000000}"/>
    <hyperlink ref="B1" location="Übersicht!A1" display="Übersicht" xr:uid="{00000000-0004-0000-2500-000001000000}"/>
    <hyperlink ref="C1:D1" location="Übersicht!A1" display="Übersicht" xr:uid="{00000000-0004-0000-2500-000002000000}"/>
    <hyperlink ref="H3" r:id="rId1" display="https://skydrive.live.com/redir?resid=F391BD14533ED1AE!620&amp;authkey=!APs7iyQiJzvVURI" xr:uid="{00000000-0004-0000-25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6" tint="-0.249977111117893"/>
  </sheetPr>
  <dimension ref="A1:H22"/>
  <sheetViews>
    <sheetView topLeftCell="A2" workbookViewId="0">
      <selection activeCell="H22" sqref="H22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Übersicht!E15</f>
        <v>Decoder 09</v>
      </c>
      <c r="F1" s="313" t="str">
        <f>Übersicht!G15</f>
        <v>Hei Weiche 05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39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>
        <v>4</v>
      </c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08" priority="8" operator="notEqual">
      <formula>$G$6</formula>
    </cfRule>
  </conditionalFormatting>
  <conditionalFormatting sqref="H8">
    <cfRule type="cellIs" dxfId="207" priority="7" operator="notEqual">
      <formula>$G$8</formula>
    </cfRule>
  </conditionalFormatting>
  <conditionalFormatting sqref="H9">
    <cfRule type="cellIs" dxfId="206" priority="6" operator="notEqual">
      <formula>$G$9</formula>
    </cfRule>
  </conditionalFormatting>
  <conditionalFormatting sqref="H10">
    <cfRule type="cellIs" dxfId="205" priority="5" operator="notEqual">
      <formula>$G$10</formula>
    </cfRule>
  </conditionalFormatting>
  <conditionalFormatting sqref="H11:H15 H17:H18">
    <cfRule type="cellIs" dxfId="204" priority="4" operator="notEqual">
      <formula>$G$11</formula>
    </cfRule>
  </conditionalFormatting>
  <conditionalFormatting sqref="H12">
    <cfRule type="cellIs" dxfId="203" priority="3" operator="notEqual">
      <formula>$G$12</formula>
    </cfRule>
  </conditionalFormatting>
  <conditionalFormatting sqref="H22">
    <cfRule type="cellIs" dxfId="202" priority="2" operator="notEqual">
      <formula>$G$22</formula>
    </cfRule>
  </conditionalFormatting>
  <conditionalFormatting sqref="H16">
    <cfRule type="cellIs" dxfId="201" priority="1" operator="notEqual">
      <formula>$G$16</formula>
    </cfRule>
  </conditionalFormatting>
  <hyperlinks>
    <hyperlink ref="A1" location="Übersicht!A1" display="Übersicht" xr:uid="{00000000-0004-0000-2600-000000000000}"/>
    <hyperlink ref="B1" location="Übersicht!A1" display="Übersicht" xr:uid="{00000000-0004-0000-2600-000001000000}"/>
    <hyperlink ref="C1:D1" location="Übersicht!A1" display="Übersicht" xr:uid="{00000000-0004-0000-2600-000002000000}"/>
    <hyperlink ref="H3" r:id="rId1" display="..\Moba Doc\Uhlenbrock 67800 Servodecoder.pdf" xr:uid="{00000000-0004-0000-26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-0.249977111117893"/>
  </sheetPr>
  <dimension ref="A1:H20"/>
  <sheetViews>
    <sheetView topLeftCell="B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Übersicht!M3</f>
        <v>Decoder 01</v>
      </c>
      <c r="F1" s="313" t="str">
        <f>Übersicht!O4</f>
        <v>Lau Weiche 02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29"/>
      <c r="B3" s="197"/>
      <c r="C3" s="197"/>
      <c r="D3" s="197"/>
      <c r="E3" s="198" t="s">
        <v>93</v>
      </c>
      <c r="F3" s="316" t="s">
        <v>94</v>
      </c>
      <c r="G3" s="316"/>
      <c r="H3" s="199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2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88" priority="8" operator="notEqual">
      <formula>$G$6</formula>
    </cfRule>
  </conditionalFormatting>
  <conditionalFormatting sqref="H8">
    <cfRule type="cellIs" dxfId="487" priority="7" operator="notEqual">
      <formula>$G$8</formula>
    </cfRule>
  </conditionalFormatting>
  <conditionalFormatting sqref="H9">
    <cfRule type="cellIs" dxfId="486" priority="6" operator="notEqual">
      <formula>$G$9</formula>
    </cfRule>
  </conditionalFormatting>
  <conditionalFormatting sqref="H10">
    <cfRule type="cellIs" dxfId="485" priority="5" operator="notEqual">
      <formula>$G$10</formula>
    </cfRule>
  </conditionalFormatting>
  <conditionalFormatting sqref="H15:H16 H11:H13">
    <cfRule type="cellIs" dxfId="484" priority="4" operator="notEqual">
      <formula>$G$11</formula>
    </cfRule>
  </conditionalFormatting>
  <conditionalFormatting sqref="H12">
    <cfRule type="cellIs" dxfId="483" priority="3" operator="notEqual">
      <formula>$G$12</formula>
    </cfRule>
  </conditionalFormatting>
  <conditionalFormatting sqref="H20">
    <cfRule type="cellIs" dxfId="482" priority="2" operator="notEqual">
      <formula>$G$20</formula>
    </cfRule>
  </conditionalFormatting>
  <conditionalFormatting sqref="H14">
    <cfRule type="cellIs" dxfId="481" priority="1" operator="notEqual">
      <formula>$G$14</formula>
    </cfRule>
  </conditionalFormatting>
  <hyperlinks>
    <hyperlink ref="A1" location="Übersicht!A1" display="Übersicht" xr:uid="{00000000-0004-0000-0300-000000000000}"/>
    <hyperlink ref="B1" location="Übersicht!A1" display="Übersicht" xr:uid="{00000000-0004-0000-0300-000001000000}"/>
    <hyperlink ref="C1:D1" location="Übersicht!A1" display="Übersicht" xr:uid="{00000000-0004-0000-0300-000002000000}"/>
    <hyperlink ref="H3" r:id="rId1" display="https://onedrive.live.com/redir?resid=F391BD14533ED1AE!638&amp;authkey=!AE0mAZ0ORfZkEIc&amp;ithint=file%2cpdf" xr:uid="{00000000-0004-0000-03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6" tint="-0.249977111117893"/>
  </sheetPr>
  <dimension ref="A1:H22"/>
  <sheetViews>
    <sheetView topLeftCell="C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 customWidth="1"/>
    <col min="4" max="4" width="11.44140625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Übersicht!E11</f>
        <v>Decoder 08</v>
      </c>
      <c r="F1" s="313" t="str">
        <f>Übersicht!G13</f>
        <v>Hei Weiche 09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40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>
        <v>4</v>
      </c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200" priority="8" operator="notEqual">
      <formula>$G$6</formula>
    </cfRule>
  </conditionalFormatting>
  <conditionalFormatting sqref="H8">
    <cfRule type="cellIs" dxfId="199" priority="7" operator="notEqual">
      <formula>$G$8</formula>
    </cfRule>
  </conditionalFormatting>
  <conditionalFormatting sqref="H9">
    <cfRule type="cellIs" dxfId="198" priority="6" operator="notEqual">
      <formula>$G$9</formula>
    </cfRule>
  </conditionalFormatting>
  <conditionalFormatting sqref="H10">
    <cfRule type="cellIs" dxfId="197" priority="5" operator="notEqual">
      <formula>$G$10</formula>
    </cfRule>
  </conditionalFormatting>
  <conditionalFormatting sqref="H11:H15 H17:H18">
    <cfRule type="cellIs" dxfId="196" priority="4" operator="notEqual">
      <formula>$G$11</formula>
    </cfRule>
  </conditionalFormatting>
  <conditionalFormatting sqref="H12">
    <cfRule type="cellIs" dxfId="195" priority="3" operator="notEqual">
      <formula>$G$12</formula>
    </cfRule>
  </conditionalFormatting>
  <conditionalFormatting sqref="H22">
    <cfRule type="cellIs" dxfId="194" priority="2" operator="notEqual">
      <formula>$G$22</formula>
    </cfRule>
  </conditionalFormatting>
  <conditionalFormatting sqref="H16">
    <cfRule type="cellIs" dxfId="193" priority="1" operator="notEqual">
      <formula>$G$16</formula>
    </cfRule>
  </conditionalFormatting>
  <hyperlinks>
    <hyperlink ref="A1" location="Übersicht!A1" display="Übersicht" xr:uid="{00000000-0004-0000-2700-000000000000}"/>
    <hyperlink ref="B1" location="Übersicht!A1" display="Übersicht" xr:uid="{00000000-0004-0000-2700-000001000000}"/>
    <hyperlink ref="C1:D1" location="Übersicht!A1" display="Übersicht" xr:uid="{00000000-0004-0000-2700-000002000000}"/>
    <hyperlink ref="H3" r:id="rId1" display="https://skydrive.live.com/redir?resid=F391BD14533ED1AE!620&amp;authkey=!APs7iyQiJzvVURI" xr:uid="{00000000-0004-0000-27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6" tint="-0.249977111117893"/>
  </sheetPr>
  <dimension ref="A1:H22"/>
  <sheetViews>
    <sheetView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11.44140625" style="2" customWidth="1"/>
    <col min="2" max="2" width="11.44140625" style="2" hidden="1" customWidth="1"/>
    <col min="3" max="3" width="0" style="2" hidden="1" customWidth="1"/>
    <col min="4" max="4" width="11.44140625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Übersicht!E11</f>
        <v>Decoder 08</v>
      </c>
      <c r="F1" s="313" t="str">
        <f>Übersicht!G11</f>
        <v>Hei Weiche 10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41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192" priority="8" operator="notEqual">
      <formula>$G$6</formula>
    </cfRule>
  </conditionalFormatting>
  <conditionalFormatting sqref="H8">
    <cfRule type="cellIs" dxfId="191" priority="7" operator="notEqual">
      <formula>$G$8</formula>
    </cfRule>
  </conditionalFormatting>
  <conditionalFormatting sqref="H9">
    <cfRule type="cellIs" dxfId="190" priority="6" operator="notEqual">
      <formula>$G$9</formula>
    </cfRule>
  </conditionalFormatting>
  <conditionalFormatting sqref="H10">
    <cfRule type="cellIs" dxfId="189" priority="5" operator="notEqual">
      <formula>$G$10</formula>
    </cfRule>
  </conditionalFormatting>
  <conditionalFormatting sqref="H11:H15 H17:H18">
    <cfRule type="cellIs" dxfId="188" priority="4" operator="notEqual">
      <formula>$G$11</formula>
    </cfRule>
  </conditionalFormatting>
  <conditionalFormatting sqref="H12">
    <cfRule type="cellIs" dxfId="187" priority="3" operator="notEqual">
      <formula>$G$12</formula>
    </cfRule>
  </conditionalFormatting>
  <conditionalFormatting sqref="H22">
    <cfRule type="cellIs" dxfId="186" priority="2" operator="notEqual">
      <formula>$G$22</formula>
    </cfRule>
  </conditionalFormatting>
  <conditionalFormatting sqref="H16">
    <cfRule type="cellIs" dxfId="185" priority="1" operator="notEqual">
      <formula>$G$16</formula>
    </cfRule>
  </conditionalFormatting>
  <hyperlinks>
    <hyperlink ref="A1" location="Übersicht!A1" display="Übersicht" xr:uid="{00000000-0004-0000-2800-000000000000}"/>
    <hyperlink ref="B1" location="Übersicht!A1" display="Übersicht" xr:uid="{00000000-0004-0000-2800-000001000000}"/>
    <hyperlink ref="C1:D1" location="Übersicht!A1" display="Übersicht" xr:uid="{00000000-0004-0000-2800-000002000000}"/>
    <hyperlink ref="H3" r:id="rId1" display="..\Moba Doc\Uhlenbrock 67800 Servodecoder.pdf" xr:uid="{00000000-0004-0000-28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6" tint="-0.249977111117893"/>
  </sheetPr>
  <dimension ref="A1:H22"/>
  <sheetViews>
    <sheetView topLeftCell="C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2" width="11.44140625" style="2" hidden="1" customWidth="1"/>
    <col min="3" max="3" width="11.44140625" style="2" customWidth="1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Übersicht!E15</f>
        <v>Decoder 09</v>
      </c>
      <c r="F1" s="313" t="str">
        <f>Übersicht!G17</f>
        <v>Hei Weiche 11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22"/>
      <c r="F2" s="22"/>
      <c r="G2" s="22"/>
      <c r="H2" s="22"/>
    </row>
    <row r="3" spans="1:8" s="8" customFormat="1" ht="24.9" customHeight="1" thickBot="1" x14ac:dyDescent="0.3">
      <c r="A3" s="199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42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184" priority="8" operator="notEqual">
      <formula>$G$6</formula>
    </cfRule>
  </conditionalFormatting>
  <conditionalFormatting sqref="H8">
    <cfRule type="cellIs" dxfId="183" priority="7" operator="notEqual">
      <formula>$G$8</formula>
    </cfRule>
  </conditionalFormatting>
  <conditionalFormatting sqref="H9">
    <cfRule type="cellIs" dxfId="182" priority="6" operator="notEqual">
      <formula>$G$9</formula>
    </cfRule>
  </conditionalFormatting>
  <conditionalFormatting sqref="H10">
    <cfRule type="cellIs" dxfId="181" priority="5" operator="notEqual">
      <formula>$G$10</formula>
    </cfRule>
  </conditionalFormatting>
  <conditionalFormatting sqref="H11:H15 H17:H18">
    <cfRule type="cellIs" dxfId="180" priority="4" operator="notEqual">
      <formula>$G$11</formula>
    </cfRule>
  </conditionalFormatting>
  <conditionalFormatting sqref="H12">
    <cfRule type="cellIs" dxfId="179" priority="3" operator="notEqual">
      <formula>$G$12</formula>
    </cfRule>
  </conditionalFormatting>
  <conditionalFormatting sqref="H22">
    <cfRule type="cellIs" dxfId="178" priority="2" operator="notEqual">
      <formula>$G$22</formula>
    </cfRule>
  </conditionalFormatting>
  <conditionalFormatting sqref="H16">
    <cfRule type="cellIs" dxfId="177" priority="1" operator="notEqual">
      <formula>$G$16</formula>
    </cfRule>
  </conditionalFormatting>
  <hyperlinks>
    <hyperlink ref="A1" location="Übersicht!A1" display="Übersicht" xr:uid="{00000000-0004-0000-2900-000000000000}"/>
    <hyperlink ref="B1" location="Übersicht!A1" display="Übersicht" xr:uid="{00000000-0004-0000-2900-000001000000}"/>
    <hyperlink ref="C1:D1" location="Übersicht!A1" display="Übersicht" xr:uid="{00000000-0004-0000-2900-000002000000}"/>
    <hyperlink ref="H3" r:id="rId1" display="https://skydrive.live.com/redir?resid=F391BD14533ED1AE!620&amp;authkey=!APs7iyQiJzvVURI" xr:uid="{00000000-0004-0000-29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autoPageBreaks="0"/>
  </sheetPr>
  <dimension ref="A1:H20"/>
  <sheetViews>
    <sheetView workbookViewId="0">
      <selection activeCell="H10" sqref="H10"/>
    </sheetView>
  </sheetViews>
  <sheetFormatPr baseColWidth="10" defaultColWidth="11.44140625" defaultRowHeight="20.100000000000001" customHeight="1" x14ac:dyDescent="0.25"/>
  <cols>
    <col min="1" max="1" width="11.44140625" style="2" customWidth="1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">
        <v>39</v>
      </c>
      <c r="F1" s="313" t="str">
        <f>IF(Übersicht!K11=0,"nicht verwendet",Übersicht!K11)</f>
        <v>Hei Weiche 06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43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>
        <f>'09'!H18</f>
        <v>6</v>
      </c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f>'09'!H20</f>
        <v>0</v>
      </c>
    </row>
  </sheetData>
  <mergeCells count="2">
    <mergeCell ref="F1:H1"/>
    <mergeCell ref="F3:G3"/>
  </mergeCells>
  <phoneticPr fontId="6" type="noConversion"/>
  <conditionalFormatting sqref="H6">
    <cfRule type="cellIs" dxfId="176" priority="8" operator="notEqual">
      <formula>$G$6</formula>
    </cfRule>
  </conditionalFormatting>
  <conditionalFormatting sqref="H8">
    <cfRule type="cellIs" dxfId="175" priority="7" operator="notEqual">
      <formula>$G$8</formula>
    </cfRule>
  </conditionalFormatting>
  <conditionalFormatting sqref="H9">
    <cfRule type="cellIs" dxfId="174" priority="6" operator="notEqual">
      <formula>$G$9</formula>
    </cfRule>
  </conditionalFormatting>
  <conditionalFormatting sqref="H10">
    <cfRule type="cellIs" dxfId="173" priority="5" operator="notEqual">
      <formula>$G$10</formula>
    </cfRule>
  </conditionalFormatting>
  <conditionalFormatting sqref="H15:H16 H11:H13">
    <cfRule type="cellIs" dxfId="172" priority="4" operator="notEqual">
      <formula>$G$11</formula>
    </cfRule>
  </conditionalFormatting>
  <conditionalFormatting sqref="H12">
    <cfRule type="cellIs" dxfId="171" priority="3" operator="notEqual">
      <formula>$G$12</formula>
    </cfRule>
  </conditionalFormatting>
  <conditionalFormatting sqref="H20">
    <cfRule type="cellIs" dxfId="170" priority="2" operator="notEqual">
      <formula>$G$20</formula>
    </cfRule>
  </conditionalFormatting>
  <conditionalFormatting sqref="H14">
    <cfRule type="cellIs" dxfId="169" priority="1" operator="notEqual">
      <formula>$G$14</formula>
    </cfRule>
  </conditionalFormatting>
  <hyperlinks>
    <hyperlink ref="A1" location="Übersicht!A1" display="Übersicht" xr:uid="{00000000-0004-0000-2B00-000000000000}"/>
    <hyperlink ref="B1" location="Übersicht!A1" display="Übersicht" xr:uid="{00000000-0004-0000-2B00-000001000000}"/>
    <hyperlink ref="C1:D1" location="Übersicht!A1" display="Übersicht" xr:uid="{00000000-0004-0000-2B00-000002000000}"/>
    <hyperlink ref="H3" r:id="rId1" display="https://onedrive.live.com/redir?resid=F391BD14533ED1AE!638&amp;authkey=!AE0mAZ0ORfZkEIc&amp;ithint=file%2cpdf" xr:uid="{00000000-0004-0000-2B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horizontalDpi="4294967293" r:id="rId2"/>
  <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6" tint="-0.249977111117893"/>
  </sheetPr>
  <dimension ref="A1:H20"/>
  <sheetViews>
    <sheetView topLeftCell="C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128</v>
      </c>
      <c r="B1" s="17" t="s">
        <v>92</v>
      </c>
      <c r="C1" s="17" t="s">
        <v>92</v>
      </c>
      <c r="D1" s="17" t="s">
        <v>92</v>
      </c>
      <c r="E1" s="30" t="str">
        <f>Übersicht!I11</f>
        <v>Decoder 05</v>
      </c>
      <c r="F1" s="313" t="str">
        <f>Übersicht!K13</f>
        <v>Alt Weiche 02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45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>
        <f>'09'!H18</f>
        <v>6</v>
      </c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f>'09'!H20</f>
        <v>0</v>
      </c>
    </row>
  </sheetData>
  <mergeCells count="2">
    <mergeCell ref="F1:H1"/>
    <mergeCell ref="F3:G3"/>
  </mergeCells>
  <phoneticPr fontId="6" type="noConversion"/>
  <conditionalFormatting sqref="H6">
    <cfRule type="cellIs" dxfId="168" priority="8" operator="notEqual">
      <formula>$G$6</formula>
    </cfRule>
  </conditionalFormatting>
  <conditionalFormatting sqref="H8">
    <cfRule type="cellIs" dxfId="167" priority="7" operator="notEqual">
      <formula>$G$8</formula>
    </cfRule>
  </conditionalFormatting>
  <conditionalFormatting sqref="H9">
    <cfRule type="cellIs" dxfId="166" priority="6" operator="notEqual">
      <formula>$G$9</formula>
    </cfRule>
  </conditionalFormatting>
  <conditionalFormatting sqref="H10">
    <cfRule type="cellIs" dxfId="165" priority="5" operator="notEqual">
      <formula>$G$10</formula>
    </cfRule>
  </conditionalFormatting>
  <conditionalFormatting sqref="H15:H16 H11:H13">
    <cfRule type="cellIs" dxfId="164" priority="4" operator="notEqual">
      <formula>$G$11</formula>
    </cfRule>
  </conditionalFormatting>
  <conditionalFormatting sqref="H12">
    <cfRule type="cellIs" dxfId="163" priority="3" operator="notEqual">
      <formula>$G$12</formula>
    </cfRule>
  </conditionalFormatting>
  <conditionalFormatting sqref="H20">
    <cfRule type="cellIs" dxfId="162" priority="2" operator="notEqual">
      <formula>$G$20</formula>
    </cfRule>
  </conditionalFormatting>
  <conditionalFormatting sqref="H14">
    <cfRule type="cellIs" dxfId="161" priority="1" operator="notEqual">
      <formula>$G$14</formula>
    </cfRule>
  </conditionalFormatting>
  <hyperlinks>
    <hyperlink ref="A1" location="Übersicht!A1" display="Übersicht" xr:uid="{00000000-0004-0000-2C00-000000000000}"/>
    <hyperlink ref="B1" location="Übersicht!A1" display="Übersicht" xr:uid="{00000000-0004-0000-2C00-000001000000}"/>
    <hyperlink ref="C1:D1" location="Übersicht!A1" display="Übersicht" xr:uid="{00000000-0004-0000-2C00-000002000000}"/>
    <hyperlink ref="H3" r:id="rId1" display="https://onedrive.live.com/redir?resid=F391BD14533ED1AE!638&amp;authkey=!AE0mAZ0ORfZkEIc&amp;ithint=file%2cpdf" xr:uid="{00000000-0004-0000-2C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theme="6" tint="-0.249977111117893"/>
  </sheetPr>
  <dimension ref="A1:H20"/>
  <sheetViews>
    <sheetView topLeftCell="D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Übersicht!I11</f>
        <v>Decoder 05</v>
      </c>
      <c r="F1" s="313" t="str">
        <f>Übersicht!K14</f>
        <v>Alt Weiche 03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46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>
        <f>'09'!H18</f>
        <v>6</v>
      </c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f>'09'!H20</f>
        <v>0</v>
      </c>
    </row>
  </sheetData>
  <mergeCells count="2">
    <mergeCell ref="F1:H1"/>
    <mergeCell ref="F3:G3"/>
  </mergeCells>
  <phoneticPr fontId="6" type="noConversion"/>
  <conditionalFormatting sqref="H6">
    <cfRule type="cellIs" dxfId="160" priority="8" operator="notEqual">
      <formula>$G$6</formula>
    </cfRule>
  </conditionalFormatting>
  <conditionalFormatting sqref="H8">
    <cfRule type="cellIs" dxfId="159" priority="7" operator="notEqual">
      <formula>$G$8</formula>
    </cfRule>
  </conditionalFormatting>
  <conditionalFormatting sqref="H9">
    <cfRule type="cellIs" dxfId="158" priority="6" operator="notEqual">
      <formula>$G$9</formula>
    </cfRule>
  </conditionalFormatting>
  <conditionalFormatting sqref="H10">
    <cfRule type="cellIs" dxfId="157" priority="5" operator="notEqual">
      <formula>$G$10</formula>
    </cfRule>
  </conditionalFormatting>
  <conditionalFormatting sqref="H15:H16 H11:H13">
    <cfRule type="cellIs" dxfId="156" priority="4" operator="notEqual">
      <formula>$G$11</formula>
    </cfRule>
  </conditionalFormatting>
  <conditionalFormatting sqref="H12">
    <cfRule type="cellIs" dxfId="155" priority="3" operator="notEqual">
      <formula>$G$12</formula>
    </cfRule>
  </conditionalFormatting>
  <conditionalFormatting sqref="H20">
    <cfRule type="cellIs" dxfId="154" priority="2" operator="notEqual">
      <formula>$G$20</formula>
    </cfRule>
  </conditionalFormatting>
  <conditionalFormatting sqref="H14">
    <cfRule type="cellIs" dxfId="153" priority="1" operator="notEqual">
      <formula>$G$14</formula>
    </cfRule>
  </conditionalFormatting>
  <hyperlinks>
    <hyperlink ref="A1" location="Übersicht!A1" display="Übersicht" xr:uid="{00000000-0004-0000-2D00-000000000000}"/>
    <hyperlink ref="B1" location="Übersicht!A1" display="Übersicht" xr:uid="{00000000-0004-0000-2D00-000001000000}"/>
    <hyperlink ref="C1:D1" location="Übersicht!A1" display="Übersicht" xr:uid="{00000000-0004-0000-2D00-000002000000}"/>
    <hyperlink ref="H3" r:id="rId1" display="https://onedrive.live.com/redir?resid=F391BD14533ED1AE!638&amp;authkey=!AE0mAZ0ORfZkEIc&amp;ithint=file%2cpdf" xr:uid="{00000000-0004-0000-2D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theme="6" tint="-0.249977111117893"/>
  </sheetPr>
  <dimension ref="A1:F28"/>
  <sheetViews>
    <sheetView workbookViewId="0">
      <selection activeCell="E8" sqref="E8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15"/>
      <c r="C1" s="313" t="str">
        <f>Übersicht!G19</f>
        <v>Alt Weiche 01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197"/>
      <c r="B3" s="198" t="s">
        <v>93</v>
      </c>
      <c r="C3" s="316" t="s">
        <v>129</v>
      </c>
      <c r="D3" s="316"/>
      <c r="E3" s="202">
        <v>81310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3" t="s">
        <v>130</v>
      </c>
      <c r="B5" s="4" t="s">
        <v>99</v>
      </c>
      <c r="C5" s="3" t="s">
        <v>100</v>
      </c>
      <c r="D5" s="3" t="s">
        <v>101</v>
      </c>
      <c r="E5" s="3" t="s">
        <v>102</v>
      </c>
    </row>
    <row r="6" spans="1:5" ht="20.100000000000001" customHeight="1" x14ac:dyDescent="0.25">
      <c r="A6" s="46">
        <v>1</v>
      </c>
      <c r="B6" s="47" t="s">
        <v>131</v>
      </c>
      <c r="C6" s="46" t="s">
        <v>132</v>
      </c>
      <c r="D6" s="46">
        <v>3</v>
      </c>
      <c r="E6" s="46">
        <v>3</v>
      </c>
    </row>
    <row r="7" spans="1:5" ht="20.100000000000001" customHeight="1" x14ac:dyDescent="0.25">
      <c r="A7" s="3">
        <v>7</v>
      </c>
      <c r="B7" s="4" t="s">
        <v>118</v>
      </c>
      <c r="C7" s="40" t="s">
        <v>119</v>
      </c>
      <c r="D7" s="3">
        <v>4</v>
      </c>
      <c r="E7" s="42" t="s">
        <v>119</v>
      </c>
    </row>
    <row r="8" spans="1:5" ht="20.100000000000001" customHeight="1" x14ac:dyDescent="0.25">
      <c r="A8" s="3">
        <v>8</v>
      </c>
      <c r="B8" s="4" t="s">
        <v>120</v>
      </c>
      <c r="C8" s="40" t="s">
        <v>119</v>
      </c>
      <c r="D8" s="3">
        <v>85</v>
      </c>
      <c r="E8" s="41" t="str">
        <f>VLOOKUP(D8,'Q Mode'!A2:F43,6,1)</f>
        <v>Uhlenbrock</v>
      </c>
    </row>
    <row r="9" spans="1:5" ht="20.100000000000001" customHeight="1" x14ac:dyDescent="0.25">
      <c r="A9" s="3">
        <v>15</v>
      </c>
      <c r="B9" s="4" t="s">
        <v>133</v>
      </c>
      <c r="C9" s="3" t="s">
        <v>134</v>
      </c>
      <c r="D9" s="3">
        <v>0</v>
      </c>
      <c r="E9" s="35">
        <v>0</v>
      </c>
    </row>
    <row r="10" spans="1:5" ht="20.100000000000001" customHeight="1" x14ac:dyDescent="0.25">
      <c r="A10" s="3">
        <v>16</v>
      </c>
      <c r="B10" s="4" t="s">
        <v>135</v>
      </c>
      <c r="C10" s="3" t="s">
        <v>134</v>
      </c>
      <c r="D10" s="3">
        <v>0</v>
      </c>
      <c r="E10" s="35">
        <v>0</v>
      </c>
    </row>
    <row r="11" spans="1:5" ht="20.100000000000001" customHeight="1" x14ac:dyDescent="0.25">
      <c r="A11" s="3">
        <v>17</v>
      </c>
      <c r="B11" s="4" t="s">
        <v>103</v>
      </c>
      <c r="C11" s="3" t="s">
        <v>136</v>
      </c>
      <c r="D11" s="3">
        <v>0</v>
      </c>
      <c r="E11" s="35">
        <v>0</v>
      </c>
    </row>
    <row r="12" spans="1:5" ht="20.100000000000001" customHeight="1" x14ac:dyDescent="0.3">
      <c r="A12" s="3">
        <v>18</v>
      </c>
      <c r="B12" s="4" t="s">
        <v>105</v>
      </c>
      <c r="C12" s="3" t="s">
        <v>137</v>
      </c>
      <c r="D12" s="3">
        <v>1</v>
      </c>
      <c r="E12" s="34">
        <v>50</v>
      </c>
    </row>
    <row r="13" spans="1:5" ht="20.100000000000001" customHeight="1" x14ac:dyDescent="0.25">
      <c r="A13" s="46"/>
      <c r="B13" s="47" t="s">
        <v>138</v>
      </c>
      <c r="C13" s="46"/>
      <c r="D13" s="46"/>
      <c r="E13" s="48">
        <f>E12+1</f>
        <v>51</v>
      </c>
    </row>
    <row r="14" spans="1:5" ht="20.100000000000001" customHeight="1" x14ac:dyDescent="0.25">
      <c r="A14" s="46">
        <v>29</v>
      </c>
      <c r="B14" s="47" t="s">
        <v>139</v>
      </c>
      <c r="C14" s="46" t="s">
        <v>137</v>
      </c>
      <c r="D14" s="46">
        <v>6</v>
      </c>
      <c r="E14" s="49">
        <v>6</v>
      </c>
    </row>
    <row r="15" spans="1:5" ht="20.100000000000001" customHeight="1" x14ac:dyDescent="0.25">
      <c r="A15" s="46">
        <v>32</v>
      </c>
      <c r="B15" s="47" t="s">
        <v>140</v>
      </c>
      <c r="C15" s="46" t="s">
        <v>141</v>
      </c>
      <c r="D15" s="46">
        <v>0</v>
      </c>
      <c r="E15" s="49">
        <v>0</v>
      </c>
    </row>
    <row r="16" spans="1:5" ht="20.100000000000001" customHeight="1" x14ac:dyDescent="0.25">
      <c r="A16" s="46">
        <v>65</v>
      </c>
      <c r="B16" s="47" t="s">
        <v>142</v>
      </c>
      <c r="C16" s="46" t="s">
        <v>143</v>
      </c>
      <c r="D16" s="46">
        <v>0</v>
      </c>
      <c r="E16" s="49">
        <v>0</v>
      </c>
    </row>
    <row r="17" spans="1:6" ht="20.100000000000001" customHeight="1" x14ac:dyDescent="0.25">
      <c r="A17" s="46">
        <v>66</v>
      </c>
      <c r="B17" s="47" t="s">
        <v>144</v>
      </c>
      <c r="C17" s="46" t="s">
        <v>145</v>
      </c>
      <c r="D17" s="46">
        <v>0</v>
      </c>
      <c r="E17" s="49">
        <v>0</v>
      </c>
    </row>
    <row r="18" spans="1:6" ht="20.100000000000001" customHeight="1" x14ac:dyDescent="0.25">
      <c r="A18" s="3">
        <v>257</v>
      </c>
      <c r="B18" s="4" t="s">
        <v>146</v>
      </c>
      <c r="C18" s="5" t="s">
        <v>137</v>
      </c>
      <c r="D18" s="3">
        <v>1</v>
      </c>
      <c r="E18" s="35">
        <v>68</v>
      </c>
    </row>
    <row r="19" spans="1:6" ht="20.100000000000001" customHeight="1" x14ac:dyDescent="0.25">
      <c r="A19" s="3">
        <v>258</v>
      </c>
      <c r="B19" s="4" t="s">
        <v>147</v>
      </c>
      <c r="C19" s="50" t="s">
        <v>148</v>
      </c>
      <c r="D19" s="3">
        <v>10</v>
      </c>
      <c r="E19" s="35">
        <v>10</v>
      </c>
    </row>
    <row r="20" spans="1:6" ht="20.100000000000001" customHeight="1" x14ac:dyDescent="0.25">
      <c r="A20" s="3">
        <v>259</v>
      </c>
      <c r="B20" s="4" t="s">
        <v>149</v>
      </c>
      <c r="C20" s="50" t="s">
        <v>148</v>
      </c>
      <c r="D20" s="3">
        <v>2</v>
      </c>
      <c r="E20" s="35">
        <v>2</v>
      </c>
    </row>
    <row r="21" spans="1:6" ht="20.100000000000001" customHeight="1" x14ac:dyDescent="0.25">
      <c r="A21" s="3">
        <v>260</v>
      </c>
      <c r="B21" s="4" t="s">
        <v>150</v>
      </c>
      <c r="C21" s="3" t="s">
        <v>151</v>
      </c>
      <c r="D21" s="3">
        <v>0</v>
      </c>
      <c r="E21" s="35">
        <v>0</v>
      </c>
    </row>
    <row r="22" spans="1:6" ht="20.100000000000001" customHeight="1" x14ac:dyDescent="0.25">
      <c r="A22" s="3">
        <v>261</v>
      </c>
      <c r="B22" s="4" t="s">
        <v>152</v>
      </c>
      <c r="C22" s="5" t="s">
        <v>137</v>
      </c>
      <c r="D22" s="3">
        <v>15</v>
      </c>
      <c r="E22" s="35">
        <v>0</v>
      </c>
    </row>
    <row r="23" spans="1:6" ht="20.100000000000001" customHeight="1" x14ac:dyDescent="0.25">
      <c r="A23" s="3">
        <v>262</v>
      </c>
      <c r="B23" s="4" t="s">
        <v>153</v>
      </c>
      <c r="C23" s="5" t="s">
        <v>137</v>
      </c>
      <c r="D23" s="3">
        <v>220</v>
      </c>
      <c r="E23" s="35">
        <v>250</v>
      </c>
    </row>
    <row r="24" spans="1:6" s="38" customFormat="1" ht="20.100000000000001" customHeight="1" x14ac:dyDescent="0.25">
      <c r="A24" s="46">
        <v>263</v>
      </c>
      <c r="B24" s="47" t="s">
        <v>154</v>
      </c>
      <c r="C24" s="46" t="s">
        <v>137</v>
      </c>
      <c r="D24" s="46">
        <v>100</v>
      </c>
      <c r="E24" s="49">
        <v>100</v>
      </c>
    </row>
    <row r="25" spans="1:6" s="38" customFormat="1" ht="20.100000000000001" customHeight="1" x14ac:dyDescent="0.25">
      <c r="A25" s="46">
        <v>264</v>
      </c>
      <c r="B25" s="47" t="s">
        <v>155</v>
      </c>
      <c r="C25" s="46" t="s">
        <v>137</v>
      </c>
      <c r="D25" s="46">
        <v>150</v>
      </c>
      <c r="E25" s="49">
        <v>150</v>
      </c>
    </row>
    <row r="26" spans="1:6" s="38" customFormat="1" ht="20.100000000000001" customHeight="1" x14ac:dyDescent="0.25">
      <c r="A26" s="46">
        <v>265</v>
      </c>
      <c r="B26" s="47" t="s">
        <v>156</v>
      </c>
      <c r="C26" s="46" t="s">
        <v>137</v>
      </c>
      <c r="D26" s="46">
        <v>128</v>
      </c>
      <c r="E26" s="46">
        <v>128</v>
      </c>
      <c r="F26" s="39"/>
    </row>
    <row r="27" spans="1:6" s="38" customFormat="1" ht="20.100000000000001" customHeight="1" x14ac:dyDescent="0.25">
      <c r="A27" s="46">
        <v>266</v>
      </c>
      <c r="B27" s="47" t="s">
        <v>157</v>
      </c>
      <c r="C27" s="46" t="s">
        <v>137</v>
      </c>
      <c r="D27" s="46">
        <v>1</v>
      </c>
      <c r="E27" s="46">
        <v>1</v>
      </c>
    </row>
    <row r="28" spans="1:6" ht="20.100000000000001" customHeight="1" x14ac:dyDescent="0.25">
      <c r="E28" s="37"/>
    </row>
  </sheetData>
  <mergeCells count="2">
    <mergeCell ref="C1:E1"/>
    <mergeCell ref="C3:D3"/>
  </mergeCells>
  <phoneticPr fontId="6" type="noConversion"/>
  <conditionalFormatting sqref="E6">
    <cfRule type="cellIs" dxfId="152" priority="1" stopIfTrue="1" operator="notEqual">
      <formula>$D$6</formula>
    </cfRule>
  </conditionalFormatting>
  <conditionalFormatting sqref="E13">
    <cfRule type="expression" dxfId="151" priority="2" stopIfTrue="1">
      <formula>$E$18=69</formula>
    </cfRule>
  </conditionalFormatting>
  <conditionalFormatting sqref="E18">
    <cfRule type="cellIs" dxfId="150" priority="5" stopIfTrue="1" operator="notEqual">
      <formula>$D$18</formula>
    </cfRule>
  </conditionalFormatting>
  <conditionalFormatting sqref="E19">
    <cfRule type="cellIs" dxfId="149" priority="6" stopIfTrue="1" operator="notEqual">
      <formula>$D$19</formula>
    </cfRule>
  </conditionalFormatting>
  <conditionalFormatting sqref="E20">
    <cfRule type="cellIs" dxfId="148" priority="7" stopIfTrue="1" operator="notEqual">
      <formula>$D$20</formula>
    </cfRule>
  </conditionalFormatting>
  <conditionalFormatting sqref="E21">
    <cfRule type="cellIs" dxfId="147" priority="8" stopIfTrue="1" operator="notEqual">
      <formula>$D$21</formula>
    </cfRule>
  </conditionalFormatting>
  <conditionalFormatting sqref="E22">
    <cfRule type="cellIs" dxfId="146" priority="9" stopIfTrue="1" operator="notEqual">
      <formula>$D$22</formula>
    </cfRule>
  </conditionalFormatting>
  <conditionalFormatting sqref="E23">
    <cfRule type="cellIs" dxfId="145" priority="10" stopIfTrue="1" operator="notEqual">
      <formula>$D$23</formula>
    </cfRule>
  </conditionalFormatting>
  <conditionalFormatting sqref="E24">
    <cfRule type="cellIs" dxfId="144" priority="11" stopIfTrue="1" operator="notEqual">
      <formula>$D$24</formula>
    </cfRule>
  </conditionalFormatting>
  <conditionalFormatting sqref="E25">
    <cfRule type="cellIs" dxfId="143" priority="12" stopIfTrue="1" operator="notEqual">
      <formula>$D$25</formula>
    </cfRule>
  </conditionalFormatting>
  <hyperlinks>
    <hyperlink ref="A1" location="Übersicht!A1" display="Übersicht" xr:uid="{00000000-0004-0000-2E00-000000000000}"/>
    <hyperlink ref="E3" r:id="rId1" display="..\Moba Doc\Uhlenbrock  81310 DigitalServo.pdf" xr:uid="{00000000-0004-0000-2E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headerFooter alignWithMargins="0"/>
  <drawing r:id="rId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theme="6" tint="-0.249977111117893"/>
  </sheetPr>
  <dimension ref="A1:E22"/>
  <sheetViews>
    <sheetView workbookViewId="0">
      <selection activeCell="D15" sqref="D15:E15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Übersicht!C11</f>
        <v>Bel. BW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52">
        <v>1</v>
      </c>
      <c r="B6" s="4" t="s">
        <v>162</v>
      </c>
      <c r="C6" s="36" t="s">
        <v>148</v>
      </c>
      <c r="D6" s="3">
        <v>1</v>
      </c>
      <c r="E6" s="3">
        <v>17</v>
      </c>
    </row>
    <row r="7" spans="1:5" ht="20.100000000000001" customHeight="1" x14ac:dyDescent="0.3">
      <c r="A7" s="53" t="s">
        <v>163</v>
      </c>
      <c r="B7" s="51" t="s">
        <v>5</v>
      </c>
      <c r="C7" s="36" t="s">
        <v>119</v>
      </c>
      <c r="D7" s="3" t="s">
        <v>119</v>
      </c>
      <c r="E7" s="34">
        <f>(E6*4)-3</f>
        <v>65</v>
      </c>
    </row>
    <row r="8" spans="1:5" ht="20.100000000000001" customHeight="1" x14ac:dyDescent="0.25">
      <c r="A8" s="9">
        <v>3</v>
      </c>
      <c r="B8" s="4" t="s">
        <v>164</v>
      </c>
      <c r="C8" s="3" t="s">
        <v>137</v>
      </c>
      <c r="D8" s="3">
        <v>5</v>
      </c>
      <c r="E8" s="3">
        <v>0</v>
      </c>
    </row>
    <row r="9" spans="1:5" ht="20.100000000000001" customHeight="1" x14ac:dyDescent="0.25">
      <c r="A9" s="9"/>
      <c r="B9" s="56" t="s">
        <v>165</v>
      </c>
      <c r="C9" s="3"/>
      <c r="D9" s="3"/>
      <c r="E9" s="3"/>
    </row>
    <row r="10" spans="1:5" ht="20.100000000000001" customHeight="1" x14ac:dyDescent="0.25">
      <c r="A10" s="3">
        <v>4</v>
      </c>
      <c r="B10" s="4" t="s">
        <v>166</v>
      </c>
      <c r="C10" s="3" t="s">
        <v>137</v>
      </c>
      <c r="D10" s="3">
        <v>5</v>
      </c>
      <c r="E10" s="3">
        <v>0</v>
      </c>
    </row>
    <row r="11" spans="1:5" ht="20.100000000000001" customHeight="1" x14ac:dyDescent="0.25">
      <c r="A11" s="3"/>
      <c r="B11" s="56"/>
      <c r="C11" s="3"/>
      <c r="D11" s="3"/>
      <c r="E11" s="3"/>
    </row>
    <row r="12" spans="1:5" ht="20.100000000000001" customHeight="1" x14ac:dyDescent="0.25">
      <c r="A12" s="3"/>
      <c r="B12" s="4"/>
      <c r="C12" s="3"/>
      <c r="D12" s="3"/>
      <c r="E12" s="3"/>
    </row>
    <row r="13" spans="1:5" ht="20.100000000000001" customHeight="1" x14ac:dyDescent="0.25">
      <c r="A13" s="3">
        <v>7</v>
      </c>
      <c r="B13" s="4" t="s">
        <v>118</v>
      </c>
      <c r="C13" s="3" t="s">
        <v>119</v>
      </c>
      <c r="D13" s="3">
        <v>6</v>
      </c>
      <c r="E13" s="3"/>
    </row>
    <row r="14" spans="1:5" ht="20.100000000000001" customHeight="1" x14ac:dyDescent="0.25">
      <c r="A14" s="3">
        <v>8</v>
      </c>
      <c r="B14" s="4" t="s">
        <v>120</v>
      </c>
      <c r="C14" s="3" t="s">
        <v>119</v>
      </c>
      <c r="D14" s="3">
        <v>62</v>
      </c>
      <c r="E14" s="3" t="str">
        <f>VLOOKUP(D14,'Q Mode'!A2:F43,6,1)</f>
        <v>Tams</v>
      </c>
    </row>
    <row r="15" spans="1:5" ht="20.100000000000001" customHeight="1" x14ac:dyDescent="0.25">
      <c r="A15" s="3">
        <v>8</v>
      </c>
      <c r="B15" s="4" t="s">
        <v>167</v>
      </c>
      <c r="C15" s="3" t="s">
        <v>137</v>
      </c>
      <c r="D15" s="321" t="s">
        <v>168</v>
      </c>
      <c r="E15" s="322"/>
    </row>
    <row r="16" spans="1:5" ht="20.100000000000001" customHeight="1" x14ac:dyDescent="0.25">
      <c r="A16" s="3">
        <v>28</v>
      </c>
      <c r="B16" s="4" t="s">
        <v>169</v>
      </c>
      <c r="C16" s="3" t="s">
        <v>170</v>
      </c>
      <c r="D16" s="3">
        <v>3</v>
      </c>
      <c r="E16" s="3">
        <v>3</v>
      </c>
    </row>
    <row r="17" spans="1:5" ht="20.100000000000001" customHeight="1" x14ac:dyDescent="0.25">
      <c r="A17" s="3">
        <v>29</v>
      </c>
      <c r="B17" s="45" t="s">
        <v>171</v>
      </c>
      <c r="C17" s="5" t="s">
        <v>172</v>
      </c>
      <c r="D17" s="3">
        <v>136</v>
      </c>
      <c r="E17" s="3">
        <v>136</v>
      </c>
    </row>
    <row r="18" spans="1:5" ht="20.100000000000001" customHeight="1" x14ac:dyDescent="0.25">
      <c r="A18" s="3">
        <v>37</v>
      </c>
      <c r="B18" s="45" t="s">
        <v>173</v>
      </c>
      <c r="C18" s="5" t="s">
        <v>174</v>
      </c>
      <c r="D18" s="3">
        <v>15</v>
      </c>
      <c r="E18" s="3">
        <v>0</v>
      </c>
    </row>
    <row r="19" spans="1:5" ht="20.100000000000001" customHeight="1" x14ac:dyDescent="0.25">
      <c r="A19" s="3">
        <v>38</v>
      </c>
      <c r="B19" s="4" t="s">
        <v>175</v>
      </c>
      <c r="C19" s="36" t="s">
        <v>176</v>
      </c>
      <c r="D19" s="3">
        <v>0</v>
      </c>
      <c r="E19" s="3">
        <v>2</v>
      </c>
    </row>
    <row r="20" spans="1:5" ht="20.100000000000001" customHeight="1" x14ac:dyDescent="0.25">
      <c r="A20" s="3">
        <v>65</v>
      </c>
      <c r="B20" s="4" t="s">
        <v>177</v>
      </c>
      <c r="C20" s="36" t="s">
        <v>137</v>
      </c>
      <c r="D20" s="3">
        <v>255</v>
      </c>
      <c r="E20" s="3">
        <v>255</v>
      </c>
    </row>
    <row r="21" spans="1:5" ht="20.100000000000001" customHeight="1" x14ac:dyDescent="0.25">
      <c r="A21" s="3">
        <v>66</v>
      </c>
      <c r="B21" s="4" t="s">
        <v>178</v>
      </c>
      <c r="C21" s="3" t="s">
        <v>174</v>
      </c>
      <c r="D21" s="3">
        <v>15</v>
      </c>
      <c r="E21" s="3">
        <v>15</v>
      </c>
    </row>
    <row r="22" spans="1:5" ht="20.100000000000001" customHeight="1" x14ac:dyDescent="0.25">
      <c r="A22" s="3">
        <v>67</v>
      </c>
      <c r="B22" s="45" t="s">
        <v>179</v>
      </c>
      <c r="C22" s="5" t="s">
        <v>137</v>
      </c>
      <c r="D22" s="3">
        <v>2</v>
      </c>
      <c r="E22" s="3">
        <v>2</v>
      </c>
    </row>
  </sheetData>
  <mergeCells count="3">
    <mergeCell ref="C1:E1"/>
    <mergeCell ref="C3:D3"/>
    <mergeCell ref="D15:E15"/>
  </mergeCells>
  <conditionalFormatting sqref="E6">
    <cfRule type="cellIs" dxfId="142" priority="18" operator="notEqual">
      <formula>$D$6</formula>
    </cfRule>
  </conditionalFormatting>
  <conditionalFormatting sqref="E21">
    <cfRule type="cellIs" dxfId="141" priority="15" operator="notEqual">
      <formula>$D$21</formula>
    </cfRule>
  </conditionalFormatting>
  <conditionalFormatting sqref="E8">
    <cfRule type="cellIs" dxfId="140" priority="8" operator="notEqual">
      <formula>$D$8</formula>
    </cfRule>
  </conditionalFormatting>
  <conditionalFormatting sqref="E10">
    <cfRule type="cellIs" dxfId="139" priority="7" operator="notEqual">
      <formula>$D$10</formula>
    </cfRule>
  </conditionalFormatting>
  <conditionalFormatting sqref="E16">
    <cfRule type="cellIs" dxfId="138" priority="6" operator="notEqual">
      <formula>$D$16</formula>
    </cfRule>
  </conditionalFormatting>
  <conditionalFormatting sqref="E17">
    <cfRule type="cellIs" dxfId="137" priority="5" operator="notEqual">
      <formula>$D$17</formula>
    </cfRule>
  </conditionalFormatting>
  <conditionalFormatting sqref="E18">
    <cfRule type="cellIs" dxfId="136" priority="4" operator="notEqual">
      <formula>$D$18</formula>
    </cfRule>
  </conditionalFormatting>
  <conditionalFormatting sqref="E19">
    <cfRule type="cellIs" dxfId="135" priority="3" operator="notEqual">
      <formula>$D$19</formula>
    </cfRule>
  </conditionalFormatting>
  <conditionalFormatting sqref="E20">
    <cfRule type="cellIs" dxfId="134" priority="2" operator="notEqual">
      <formula>$D$20</formula>
    </cfRule>
  </conditionalFormatting>
  <conditionalFormatting sqref="E22">
    <cfRule type="cellIs" dxfId="133" priority="1" operator="notEqual">
      <formula>$D$22</formula>
    </cfRule>
  </conditionalFormatting>
  <hyperlinks>
    <hyperlink ref="A1" location="Übersicht!A1" display="Übersicht" xr:uid="{00000000-0004-0000-2F00-000000000000}"/>
    <hyperlink ref="E3" r:id="rId1" xr:uid="{00000000-0004-0000-2F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6" tint="-0.249977111117893"/>
  </sheetPr>
  <dimension ref="A1:E22"/>
  <sheetViews>
    <sheetView workbookViewId="0">
      <selection activeCell="D15" sqref="D15:E15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Übersicht!C12</f>
        <v xml:space="preserve">Bel. Schuppen 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v>17</v>
      </c>
    </row>
    <row r="7" spans="1:5" ht="20.100000000000001" customHeight="1" x14ac:dyDescent="0.3">
      <c r="A7" s="54" t="s">
        <v>180</v>
      </c>
      <c r="B7" s="4" t="s">
        <v>5</v>
      </c>
      <c r="C7" s="36" t="s">
        <v>119</v>
      </c>
      <c r="D7" s="3" t="s">
        <v>119</v>
      </c>
      <c r="E7" s="34">
        <f>'65'!E7+1</f>
        <v>66</v>
      </c>
    </row>
    <row r="8" spans="1:5" ht="20.100000000000001" customHeight="1" x14ac:dyDescent="0.25">
      <c r="A8" s="3">
        <v>5</v>
      </c>
      <c r="B8" s="4" t="s">
        <v>164</v>
      </c>
      <c r="C8" s="3" t="s">
        <v>137</v>
      </c>
      <c r="D8" s="3">
        <v>5</v>
      </c>
      <c r="E8" s="3">
        <v>0</v>
      </c>
    </row>
    <row r="9" spans="1:5" ht="20.100000000000001" customHeight="1" x14ac:dyDescent="0.25">
      <c r="A9" s="3"/>
      <c r="B9" s="56" t="s">
        <v>181</v>
      </c>
      <c r="C9" s="3"/>
      <c r="D9" s="3"/>
      <c r="E9" s="3"/>
    </row>
    <row r="10" spans="1:5" ht="20.100000000000001" customHeight="1" x14ac:dyDescent="0.25">
      <c r="A10" s="3">
        <v>6</v>
      </c>
      <c r="B10" s="4" t="s">
        <v>166</v>
      </c>
      <c r="C10" s="3" t="s">
        <v>137</v>
      </c>
      <c r="D10" s="3">
        <v>5</v>
      </c>
      <c r="E10" s="3">
        <v>0</v>
      </c>
    </row>
    <row r="11" spans="1:5" ht="20.100000000000001" customHeight="1" x14ac:dyDescent="0.25">
      <c r="A11" s="3"/>
      <c r="C11" s="3"/>
      <c r="D11" s="3"/>
      <c r="E11" s="3"/>
    </row>
    <row r="12" spans="1:5" ht="20.100000000000001" customHeight="1" x14ac:dyDescent="0.25">
      <c r="A12" s="3"/>
      <c r="B12" s="4"/>
      <c r="C12" s="3"/>
      <c r="D12" s="3"/>
      <c r="E12" s="3"/>
    </row>
    <row r="13" spans="1:5" ht="20.100000000000001" customHeight="1" x14ac:dyDescent="0.25">
      <c r="A13" s="3">
        <v>7</v>
      </c>
      <c r="B13" s="4" t="s">
        <v>118</v>
      </c>
      <c r="C13" s="3" t="s">
        <v>119</v>
      </c>
      <c r="D13" s="3">
        <f>'65'!D13</f>
        <v>6</v>
      </c>
      <c r="E13" s="3"/>
    </row>
    <row r="14" spans="1:5" ht="20.100000000000001" customHeight="1" x14ac:dyDescent="0.25">
      <c r="A14" s="3">
        <v>8</v>
      </c>
      <c r="B14" s="4" t="s">
        <v>120</v>
      </c>
      <c r="C14" s="3" t="s">
        <v>119</v>
      </c>
      <c r="D14" s="3">
        <v>62</v>
      </c>
      <c r="E14" s="3" t="str">
        <f>VLOOKUP(D14,'Q Mode'!A2:F43,6,1)</f>
        <v>Tams</v>
      </c>
    </row>
    <row r="15" spans="1:5" ht="20.100000000000001" customHeight="1" x14ac:dyDescent="0.25">
      <c r="A15" s="3">
        <v>8</v>
      </c>
      <c r="B15" s="4" t="s">
        <v>167</v>
      </c>
      <c r="C15" s="3" t="s">
        <v>137</v>
      </c>
      <c r="D15" s="321" t="s">
        <v>168</v>
      </c>
      <c r="E15" s="322"/>
    </row>
    <row r="16" spans="1:5" ht="20.100000000000001" customHeight="1" x14ac:dyDescent="0.25">
      <c r="A16" s="3">
        <v>28</v>
      </c>
      <c r="B16" s="4" t="s">
        <v>169</v>
      </c>
      <c r="C16" s="3" t="s">
        <v>170</v>
      </c>
      <c r="D16" s="3">
        <v>3</v>
      </c>
      <c r="E16" s="3">
        <f>'65'!E16</f>
        <v>3</v>
      </c>
    </row>
    <row r="17" spans="1:5" ht="20.100000000000001" customHeight="1" x14ac:dyDescent="0.25">
      <c r="A17" s="3">
        <v>29</v>
      </c>
      <c r="B17" s="45" t="s">
        <v>171</v>
      </c>
      <c r="C17" s="5" t="s">
        <v>172</v>
      </c>
      <c r="D17" s="3">
        <v>136</v>
      </c>
      <c r="E17" s="3">
        <f>'65'!E17</f>
        <v>136</v>
      </c>
    </row>
    <row r="18" spans="1:5" ht="20.100000000000001" customHeight="1" x14ac:dyDescent="0.25">
      <c r="A18" s="3">
        <v>37</v>
      </c>
      <c r="B18" s="45" t="s">
        <v>173</v>
      </c>
      <c r="C18" s="5" t="s">
        <v>174</v>
      </c>
      <c r="D18" s="3">
        <v>15</v>
      </c>
      <c r="E18" s="3">
        <f>'65'!E18</f>
        <v>0</v>
      </c>
    </row>
    <row r="19" spans="1:5" ht="20.100000000000001" customHeight="1" x14ac:dyDescent="0.25">
      <c r="A19" s="3">
        <v>38</v>
      </c>
      <c r="B19" s="4" t="s">
        <v>175</v>
      </c>
      <c r="C19" s="36" t="s">
        <v>176</v>
      </c>
      <c r="D19" s="3">
        <v>0</v>
      </c>
      <c r="E19" s="3">
        <f>'65'!E19</f>
        <v>2</v>
      </c>
    </row>
    <row r="20" spans="1:5" ht="20.100000000000001" customHeight="1" x14ac:dyDescent="0.25">
      <c r="A20" s="3">
        <v>65</v>
      </c>
      <c r="B20" s="4" t="s">
        <v>177</v>
      </c>
      <c r="C20" s="36" t="s">
        <v>137</v>
      </c>
      <c r="D20" s="3">
        <v>255</v>
      </c>
      <c r="E20" s="3">
        <f>'65'!E20</f>
        <v>255</v>
      </c>
    </row>
    <row r="21" spans="1:5" ht="20.100000000000001" customHeight="1" x14ac:dyDescent="0.25">
      <c r="A21" s="3">
        <v>66</v>
      </c>
      <c r="B21" s="4" t="s">
        <v>178</v>
      </c>
      <c r="C21" s="3" t="s">
        <v>174</v>
      </c>
      <c r="D21" s="3">
        <v>15</v>
      </c>
      <c r="E21" s="3">
        <f>'65'!E21</f>
        <v>15</v>
      </c>
    </row>
    <row r="22" spans="1:5" ht="20.100000000000001" customHeight="1" x14ac:dyDescent="0.25">
      <c r="A22" s="3">
        <v>67</v>
      </c>
      <c r="B22" s="45" t="s">
        <v>179</v>
      </c>
      <c r="C22" s="5" t="s">
        <v>137</v>
      </c>
      <c r="D22" s="3">
        <v>2</v>
      </c>
      <c r="E22" s="3">
        <f>'65'!E22</f>
        <v>2</v>
      </c>
    </row>
  </sheetData>
  <mergeCells count="3">
    <mergeCell ref="C1:E1"/>
    <mergeCell ref="C3:D3"/>
    <mergeCell ref="D15:E15"/>
  </mergeCells>
  <conditionalFormatting sqref="E6">
    <cfRule type="cellIs" dxfId="132" priority="10" operator="notEqual">
      <formula>$D$6</formula>
    </cfRule>
  </conditionalFormatting>
  <conditionalFormatting sqref="E21">
    <cfRule type="cellIs" dxfId="131" priority="9" operator="notEqual">
      <formula>$D$21</formula>
    </cfRule>
  </conditionalFormatting>
  <conditionalFormatting sqref="E8">
    <cfRule type="cellIs" dxfId="130" priority="8" operator="notEqual">
      <formula>$D$8</formula>
    </cfRule>
  </conditionalFormatting>
  <conditionalFormatting sqref="E10">
    <cfRule type="cellIs" dxfId="129" priority="7" operator="notEqual">
      <formula>$D$10</formula>
    </cfRule>
  </conditionalFormatting>
  <conditionalFormatting sqref="E16">
    <cfRule type="cellIs" dxfId="128" priority="6" operator="notEqual">
      <formula>$D$16</formula>
    </cfRule>
  </conditionalFormatting>
  <conditionalFormatting sqref="E17">
    <cfRule type="cellIs" dxfId="127" priority="5" operator="notEqual">
      <formula>$D$17</formula>
    </cfRule>
  </conditionalFormatting>
  <conditionalFormatting sqref="E18">
    <cfRule type="cellIs" dxfId="126" priority="4" operator="notEqual">
      <formula>$D$18</formula>
    </cfRule>
  </conditionalFormatting>
  <conditionalFormatting sqref="E19">
    <cfRule type="cellIs" dxfId="125" priority="3" operator="notEqual">
      <formula>$D$19</formula>
    </cfRule>
  </conditionalFormatting>
  <conditionalFormatting sqref="E20">
    <cfRule type="cellIs" dxfId="124" priority="2" operator="notEqual">
      <formula>$D$20</formula>
    </cfRule>
  </conditionalFormatting>
  <conditionalFormatting sqref="E22">
    <cfRule type="cellIs" dxfId="123" priority="1" operator="notEqual">
      <formula>$D$22</formula>
    </cfRule>
  </conditionalFormatting>
  <hyperlinks>
    <hyperlink ref="A1" location="Übersicht!A1" display="Übersicht" xr:uid="{00000000-0004-0000-3000-000000000000}"/>
    <hyperlink ref="E3" r:id="rId1" xr:uid="{00000000-0004-0000-30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autoPageBreaks="0"/>
  </sheetPr>
  <dimension ref="A1:E22"/>
  <sheetViews>
    <sheetView workbookViewId="0">
      <selection activeCell="D15" sqref="D15:E15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IF(Übersicht!C13=0,"nicht verwendet",Übersicht!C13)</f>
        <v>nicht verwendet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v>17</v>
      </c>
    </row>
    <row r="7" spans="1:5" ht="20.100000000000001" customHeight="1" x14ac:dyDescent="0.3">
      <c r="A7" s="54" t="s">
        <v>182</v>
      </c>
      <c r="B7" s="4" t="s">
        <v>5</v>
      </c>
      <c r="C7" s="36" t="s">
        <v>119</v>
      </c>
      <c r="D7" s="3" t="s">
        <v>119</v>
      </c>
      <c r="E7" s="34">
        <f>'65'!E7+2</f>
        <v>67</v>
      </c>
    </row>
    <row r="8" spans="1:5" ht="20.100000000000001" customHeight="1" x14ac:dyDescent="0.25">
      <c r="A8" s="3">
        <v>33</v>
      </c>
      <c r="B8" s="4" t="s">
        <v>164</v>
      </c>
      <c r="C8" s="3" t="s">
        <v>137</v>
      </c>
      <c r="D8" s="3">
        <v>5</v>
      </c>
      <c r="E8" s="3">
        <v>0</v>
      </c>
    </row>
    <row r="9" spans="1:5" ht="20.100000000000001" customHeight="1" x14ac:dyDescent="0.25">
      <c r="A9" s="3"/>
      <c r="B9" s="4"/>
      <c r="C9" s="3"/>
      <c r="D9" s="3"/>
      <c r="E9" s="3"/>
    </row>
    <row r="10" spans="1:5" ht="20.100000000000001" customHeight="1" x14ac:dyDescent="0.25">
      <c r="A10" s="3">
        <v>34</v>
      </c>
      <c r="B10" s="4" t="s">
        <v>166</v>
      </c>
      <c r="C10" s="3" t="s">
        <v>137</v>
      </c>
      <c r="D10" s="3">
        <v>5</v>
      </c>
      <c r="E10" s="3">
        <v>0</v>
      </c>
    </row>
    <row r="11" spans="1:5" ht="20.100000000000001" customHeight="1" x14ac:dyDescent="0.25">
      <c r="A11" s="3"/>
      <c r="B11" s="4"/>
      <c r="C11" s="3"/>
      <c r="D11" s="3"/>
      <c r="E11" s="3"/>
    </row>
    <row r="12" spans="1:5" ht="20.100000000000001" customHeight="1" x14ac:dyDescent="0.25">
      <c r="A12" s="3"/>
      <c r="B12" s="4"/>
      <c r="C12" s="3"/>
      <c r="D12" s="3"/>
      <c r="E12" s="3"/>
    </row>
    <row r="13" spans="1:5" ht="20.100000000000001" customHeight="1" x14ac:dyDescent="0.25">
      <c r="A13" s="3">
        <v>7</v>
      </c>
      <c r="B13" s="4" t="s">
        <v>118</v>
      </c>
      <c r="C13" s="3" t="s">
        <v>119</v>
      </c>
      <c r="D13" s="3">
        <f>'65'!D13</f>
        <v>6</v>
      </c>
      <c r="E13" s="3"/>
    </row>
    <row r="14" spans="1:5" ht="20.100000000000001" customHeight="1" x14ac:dyDescent="0.25">
      <c r="A14" s="3">
        <v>8</v>
      </c>
      <c r="B14" s="4" t="s">
        <v>120</v>
      </c>
      <c r="C14" s="3" t="s">
        <v>119</v>
      </c>
      <c r="D14" s="3">
        <v>62</v>
      </c>
      <c r="E14" s="3" t="str">
        <f>VLOOKUP(D14,'Q Mode'!A2:F43,6,1)</f>
        <v>Tams</v>
      </c>
    </row>
    <row r="15" spans="1:5" ht="20.100000000000001" customHeight="1" x14ac:dyDescent="0.25">
      <c r="A15" s="3">
        <v>8</v>
      </c>
      <c r="B15" s="4" t="s">
        <v>167</v>
      </c>
      <c r="C15" s="3" t="s">
        <v>137</v>
      </c>
      <c r="D15" s="321" t="s">
        <v>168</v>
      </c>
      <c r="E15" s="322"/>
    </row>
    <row r="16" spans="1:5" ht="20.100000000000001" customHeight="1" x14ac:dyDescent="0.25">
      <c r="A16" s="3">
        <v>28</v>
      </c>
      <c r="B16" s="4" t="s">
        <v>169</v>
      </c>
      <c r="C16" s="3" t="s">
        <v>170</v>
      </c>
      <c r="D16" s="3">
        <v>3</v>
      </c>
      <c r="E16" s="3">
        <f>'65'!E16</f>
        <v>3</v>
      </c>
    </row>
    <row r="17" spans="1:5" ht="20.100000000000001" customHeight="1" x14ac:dyDescent="0.25">
      <c r="A17" s="3">
        <v>29</v>
      </c>
      <c r="B17" s="45" t="s">
        <v>171</v>
      </c>
      <c r="C17" s="5" t="s">
        <v>172</v>
      </c>
      <c r="D17" s="3">
        <v>136</v>
      </c>
      <c r="E17" s="3">
        <f>'65'!E17</f>
        <v>136</v>
      </c>
    </row>
    <row r="18" spans="1:5" ht="20.100000000000001" customHeight="1" x14ac:dyDescent="0.25">
      <c r="A18" s="3">
        <v>37</v>
      </c>
      <c r="B18" s="45" t="s">
        <v>173</v>
      </c>
      <c r="C18" s="5" t="s">
        <v>174</v>
      </c>
      <c r="D18" s="3">
        <v>15</v>
      </c>
      <c r="E18" s="3">
        <f>'65'!E18</f>
        <v>0</v>
      </c>
    </row>
    <row r="19" spans="1:5" ht="20.100000000000001" customHeight="1" x14ac:dyDescent="0.25">
      <c r="A19" s="3">
        <v>38</v>
      </c>
      <c r="B19" s="4" t="s">
        <v>175</v>
      </c>
      <c r="C19" s="36" t="s">
        <v>176</v>
      </c>
      <c r="D19" s="3">
        <v>0</v>
      </c>
      <c r="E19" s="3">
        <f>'65'!E19</f>
        <v>2</v>
      </c>
    </row>
    <row r="20" spans="1:5" ht="20.100000000000001" customHeight="1" x14ac:dyDescent="0.25">
      <c r="A20" s="3">
        <v>65</v>
      </c>
      <c r="B20" s="4" t="s">
        <v>177</v>
      </c>
      <c r="C20" s="36" t="s">
        <v>137</v>
      </c>
      <c r="D20" s="3">
        <v>255</v>
      </c>
      <c r="E20" s="3">
        <f>'65'!E20</f>
        <v>255</v>
      </c>
    </row>
    <row r="21" spans="1:5" ht="20.100000000000001" customHeight="1" x14ac:dyDescent="0.25">
      <c r="A21" s="3">
        <v>66</v>
      </c>
      <c r="B21" s="4" t="s">
        <v>178</v>
      </c>
      <c r="C21" s="3" t="s">
        <v>174</v>
      </c>
      <c r="D21" s="3">
        <v>15</v>
      </c>
      <c r="E21" s="3">
        <f>'65'!E21</f>
        <v>15</v>
      </c>
    </row>
    <row r="22" spans="1:5" ht="20.100000000000001" customHeight="1" x14ac:dyDescent="0.25">
      <c r="A22" s="3">
        <v>67</v>
      </c>
      <c r="B22" s="45" t="s">
        <v>179</v>
      </c>
      <c r="C22" s="5" t="s">
        <v>137</v>
      </c>
      <c r="D22" s="3">
        <v>2</v>
      </c>
      <c r="E22" s="3">
        <f>'65'!E22</f>
        <v>2</v>
      </c>
    </row>
  </sheetData>
  <mergeCells count="3">
    <mergeCell ref="C1:E1"/>
    <mergeCell ref="C3:D3"/>
    <mergeCell ref="D15:E15"/>
  </mergeCells>
  <conditionalFormatting sqref="E6">
    <cfRule type="cellIs" dxfId="122" priority="17" operator="notEqual">
      <formula>$D$6</formula>
    </cfRule>
  </conditionalFormatting>
  <conditionalFormatting sqref="E21">
    <cfRule type="cellIs" dxfId="121" priority="16" operator="notEqual">
      <formula>$D$21</formula>
    </cfRule>
  </conditionalFormatting>
  <conditionalFormatting sqref="E8">
    <cfRule type="cellIs" dxfId="120" priority="15" operator="notEqual">
      <formula>$D$8</formula>
    </cfRule>
  </conditionalFormatting>
  <conditionalFormatting sqref="E10">
    <cfRule type="cellIs" dxfId="119" priority="14" operator="notEqual">
      <formula>$D$10</formula>
    </cfRule>
  </conditionalFormatting>
  <conditionalFormatting sqref="E16">
    <cfRule type="cellIs" dxfId="118" priority="13" operator="notEqual">
      <formula>$D$16</formula>
    </cfRule>
  </conditionalFormatting>
  <conditionalFormatting sqref="E17">
    <cfRule type="cellIs" dxfId="117" priority="12" operator="notEqual">
      <formula>$D$17</formula>
    </cfRule>
  </conditionalFormatting>
  <conditionalFormatting sqref="E18">
    <cfRule type="cellIs" dxfId="116" priority="11" operator="notEqual">
      <formula>$D$18</formula>
    </cfRule>
  </conditionalFormatting>
  <conditionalFormatting sqref="E19">
    <cfRule type="cellIs" dxfId="115" priority="10" operator="notEqual">
      <formula>$D$19</formula>
    </cfRule>
  </conditionalFormatting>
  <conditionalFormatting sqref="E20">
    <cfRule type="cellIs" dxfId="114" priority="9" operator="notEqual">
      <formula>$D$20</formula>
    </cfRule>
  </conditionalFormatting>
  <conditionalFormatting sqref="E22">
    <cfRule type="cellIs" dxfId="113" priority="8" operator="notEqual">
      <formula>$D$22</formula>
    </cfRule>
  </conditionalFormatting>
  <conditionalFormatting sqref="E21">
    <cfRule type="cellIs" dxfId="112" priority="7" operator="notEqual">
      <formula>$D$21</formula>
    </cfRule>
  </conditionalFormatting>
  <conditionalFormatting sqref="E16">
    <cfRule type="cellIs" dxfId="111" priority="6" operator="notEqual">
      <formula>$D$16</formula>
    </cfRule>
  </conditionalFormatting>
  <conditionalFormatting sqref="E17">
    <cfRule type="cellIs" dxfId="110" priority="5" operator="notEqual">
      <formula>$D$17</formula>
    </cfRule>
  </conditionalFormatting>
  <conditionalFormatting sqref="E18">
    <cfRule type="cellIs" dxfId="109" priority="4" operator="notEqual">
      <formula>$D$18</formula>
    </cfRule>
  </conditionalFormatting>
  <conditionalFormatting sqref="E19">
    <cfRule type="cellIs" dxfId="108" priority="3" operator="notEqual">
      <formula>$D$19</formula>
    </cfRule>
  </conditionalFormatting>
  <conditionalFormatting sqref="E20">
    <cfRule type="cellIs" dxfId="107" priority="2" operator="notEqual">
      <formula>$D$20</formula>
    </cfRule>
  </conditionalFormatting>
  <conditionalFormatting sqref="E22">
    <cfRule type="cellIs" dxfId="106" priority="1" operator="notEqual">
      <formula>$D$22</formula>
    </cfRule>
  </conditionalFormatting>
  <hyperlinks>
    <hyperlink ref="A1" location="Übersicht!A1" display="Übersicht" xr:uid="{00000000-0004-0000-3100-000000000000}"/>
    <hyperlink ref="E3" r:id="rId1" xr:uid="{00000000-0004-0000-31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-0.249977111117893"/>
  </sheetPr>
  <dimension ref="A1:H20"/>
  <sheetViews>
    <sheetView topLeftCell="C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Übersicht!M3</f>
        <v>Decoder 01</v>
      </c>
      <c r="F1" s="313" t="str">
        <f>Übersicht!O5</f>
        <v>Lau Weiche 03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29"/>
      <c r="B3" s="29"/>
      <c r="C3" s="197"/>
      <c r="D3" s="197"/>
      <c r="E3" s="198" t="s">
        <v>93</v>
      </c>
      <c r="F3" s="316" t="s">
        <v>94</v>
      </c>
      <c r="G3" s="316"/>
      <c r="H3" s="199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3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80" priority="8" operator="notEqual">
      <formula>$G$6</formula>
    </cfRule>
  </conditionalFormatting>
  <conditionalFormatting sqref="H8">
    <cfRule type="cellIs" dxfId="479" priority="7" operator="notEqual">
      <formula>$G$8</formula>
    </cfRule>
  </conditionalFormatting>
  <conditionalFormatting sqref="H9">
    <cfRule type="cellIs" dxfId="478" priority="6" operator="notEqual">
      <formula>$G$9</formula>
    </cfRule>
  </conditionalFormatting>
  <conditionalFormatting sqref="H10">
    <cfRule type="cellIs" dxfId="477" priority="5" operator="notEqual">
      <formula>$G$10</formula>
    </cfRule>
  </conditionalFormatting>
  <conditionalFormatting sqref="H15:H16 H11:H13">
    <cfRule type="cellIs" dxfId="476" priority="4" operator="notEqual">
      <formula>$G$11</formula>
    </cfRule>
  </conditionalFormatting>
  <conditionalFormatting sqref="H12">
    <cfRule type="cellIs" dxfId="475" priority="3" operator="notEqual">
      <formula>$G$12</formula>
    </cfRule>
  </conditionalFormatting>
  <conditionalFormatting sqref="H20">
    <cfRule type="cellIs" dxfId="474" priority="2" operator="notEqual">
      <formula>$G$20</formula>
    </cfRule>
  </conditionalFormatting>
  <conditionalFormatting sqref="H14">
    <cfRule type="cellIs" dxfId="473" priority="1" operator="notEqual">
      <formula>$G$14</formula>
    </cfRule>
  </conditionalFormatting>
  <hyperlinks>
    <hyperlink ref="A1" location="Übersicht!A1" display="Übersicht" xr:uid="{00000000-0004-0000-0400-000000000000}"/>
    <hyperlink ref="B1" location="Übersicht!A1" display="Übersicht" xr:uid="{00000000-0004-0000-0400-000001000000}"/>
    <hyperlink ref="C1:D1" location="Übersicht!A1" display="Übersicht" xr:uid="{00000000-0004-0000-0400-000002000000}"/>
    <hyperlink ref="H3" r:id="rId1" display="https://onedrive.live.com/redir?resid=F391BD14533ED1AE!638&amp;authkey=!AE0mAZ0ORfZkEIc&amp;ithint=file%2cpdf" xr:uid="{00000000-0004-0000-04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theme="0"/>
  </sheetPr>
  <dimension ref="A1:E22"/>
  <sheetViews>
    <sheetView workbookViewId="0">
      <selection activeCell="E14" sqref="E14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IF(Übersicht!C14=0,"nicht verwendet",Übersicht!C14)</f>
        <v>Bel. Grube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v>17</v>
      </c>
    </row>
    <row r="7" spans="1:5" ht="20.100000000000001" customHeight="1" x14ac:dyDescent="0.3">
      <c r="A7" s="54" t="s">
        <v>183</v>
      </c>
      <c r="B7" s="4" t="s">
        <v>5</v>
      </c>
      <c r="C7" s="36" t="s">
        <v>119</v>
      </c>
      <c r="D7" s="3" t="s">
        <v>119</v>
      </c>
      <c r="E7" s="34">
        <f>'65'!E7+3</f>
        <v>68</v>
      </c>
    </row>
    <row r="8" spans="1:5" ht="20.100000000000001" customHeight="1" x14ac:dyDescent="0.25">
      <c r="A8" s="3">
        <v>35</v>
      </c>
      <c r="B8" s="4" t="s">
        <v>164</v>
      </c>
      <c r="C8" s="3" t="s">
        <v>137</v>
      </c>
      <c r="D8" s="3">
        <v>5</v>
      </c>
      <c r="E8" s="3">
        <v>0</v>
      </c>
    </row>
    <row r="9" spans="1:5" ht="20.100000000000001" customHeight="1" x14ac:dyDescent="0.25">
      <c r="A9" s="3"/>
      <c r="B9" s="56" t="s">
        <v>184</v>
      </c>
      <c r="C9" s="3"/>
      <c r="D9" s="3"/>
      <c r="E9" s="3"/>
    </row>
    <row r="10" spans="1:5" ht="20.100000000000001" customHeight="1" x14ac:dyDescent="0.25">
      <c r="A10" s="3">
        <v>36</v>
      </c>
      <c r="B10" s="4" t="s">
        <v>166</v>
      </c>
      <c r="C10" s="3" t="s">
        <v>137</v>
      </c>
      <c r="D10" s="3">
        <v>5</v>
      </c>
      <c r="E10" s="3">
        <v>0</v>
      </c>
    </row>
    <row r="11" spans="1:5" ht="20.100000000000001" customHeight="1" x14ac:dyDescent="0.25">
      <c r="A11" s="3"/>
      <c r="B11" s="4"/>
      <c r="C11" s="3"/>
      <c r="D11" s="3"/>
      <c r="E11" s="3"/>
    </row>
    <row r="12" spans="1:5" ht="20.100000000000001" customHeight="1" x14ac:dyDescent="0.25">
      <c r="A12" s="3"/>
      <c r="B12" s="4"/>
      <c r="C12" s="3"/>
      <c r="D12" s="3"/>
      <c r="E12" s="3"/>
    </row>
    <row r="13" spans="1:5" ht="20.100000000000001" customHeight="1" x14ac:dyDescent="0.25">
      <c r="A13" s="3">
        <v>7</v>
      </c>
      <c r="B13" s="4" t="s">
        <v>118</v>
      </c>
      <c r="C13" s="3" t="s">
        <v>119</v>
      </c>
      <c r="D13" s="3">
        <f>'65'!D13</f>
        <v>6</v>
      </c>
      <c r="E13" s="3"/>
    </row>
    <row r="14" spans="1:5" ht="20.100000000000001" customHeight="1" x14ac:dyDescent="0.25">
      <c r="A14" s="3">
        <v>8</v>
      </c>
      <c r="B14" s="4" t="s">
        <v>120</v>
      </c>
      <c r="C14" s="3" t="s">
        <v>119</v>
      </c>
      <c r="D14" s="3">
        <v>62</v>
      </c>
      <c r="E14" s="3" t="str">
        <f>VLOOKUP(D14,'Q Mode'!A2:F43,6,1)</f>
        <v>Tams</v>
      </c>
    </row>
    <row r="15" spans="1:5" ht="20.100000000000001" customHeight="1" x14ac:dyDescent="0.25">
      <c r="A15" s="3">
        <v>8</v>
      </c>
      <c r="B15" s="4" t="s">
        <v>167</v>
      </c>
      <c r="C15" s="3" t="s">
        <v>137</v>
      </c>
      <c r="D15" s="321" t="s">
        <v>168</v>
      </c>
      <c r="E15" s="322"/>
    </row>
    <row r="16" spans="1:5" ht="20.100000000000001" customHeight="1" x14ac:dyDescent="0.25">
      <c r="A16" s="3">
        <v>28</v>
      </c>
      <c r="B16" s="4" t="s">
        <v>169</v>
      </c>
      <c r="C16" s="3" t="s">
        <v>170</v>
      </c>
      <c r="D16" s="3">
        <v>3</v>
      </c>
      <c r="E16" s="3">
        <f>'65'!E16</f>
        <v>3</v>
      </c>
    </row>
    <row r="17" spans="1:5" ht="20.100000000000001" customHeight="1" x14ac:dyDescent="0.25">
      <c r="A17" s="3">
        <v>29</v>
      </c>
      <c r="B17" s="45" t="s">
        <v>171</v>
      </c>
      <c r="C17" s="5" t="s">
        <v>172</v>
      </c>
      <c r="D17" s="3">
        <v>136</v>
      </c>
      <c r="E17" s="3">
        <f>'65'!E17</f>
        <v>136</v>
      </c>
    </row>
    <row r="18" spans="1:5" ht="20.100000000000001" customHeight="1" x14ac:dyDescent="0.25">
      <c r="A18" s="3">
        <v>37</v>
      </c>
      <c r="B18" s="45" t="s">
        <v>173</v>
      </c>
      <c r="C18" s="5" t="s">
        <v>174</v>
      </c>
      <c r="D18" s="3">
        <v>15</v>
      </c>
      <c r="E18" s="3">
        <f>'65'!E18</f>
        <v>0</v>
      </c>
    </row>
    <row r="19" spans="1:5" ht="20.100000000000001" customHeight="1" x14ac:dyDescent="0.25">
      <c r="A19" s="3">
        <v>38</v>
      </c>
      <c r="B19" s="4" t="s">
        <v>175</v>
      </c>
      <c r="C19" s="36" t="s">
        <v>176</v>
      </c>
      <c r="D19" s="3">
        <v>0</v>
      </c>
      <c r="E19" s="3">
        <f>'65'!E19</f>
        <v>2</v>
      </c>
    </row>
    <row r="20" spans="1:5" ht="20.100000000000001" customHeight="1" x14ac:dyDescent="0.25">
      <c r="A20" s="3">
        <v>65</v>
      </c>
      <c r="B20" s="4" t="s">
        <v>177</v>
      </c>
      <c r="C20" s="36" t="s">
        <v>137</v>
      </c>
      <c r="D20" s="3">
        <v>255</v>
      </c>
      <c r="E20" s="3">
        <f>'65'!E20</f>
        <v>255</v>
      </c>
    </row>
    <row r="21" spans="1:5" ht="20.100000000000001" customHeight="1" x14ac:dyDescent="0.25">
      <c r="A21" s="3">
        <v>66</v>
      </c>
      <c r="B21" s="4" t="s">
        <v>178</v>
      </c>
      <c r="C21" s="3" t="s">
        <v>174</v>
      </c>
      <c r="D21" s="3">
        <v>15</v>
      </c>
      <c r="E21" s="3">
        <f>'65'!E21</f>
        <v>15</v>
      </c>
    </row>
    <row r="22" spans="1:5" ht="20.100000000000001" customHeight="1" x14ac:dyDescent="0.25">
      <c r="A22" s="3">
        <v>67</v>
      </c>
      <c r="B22" s="45" t="s">
        <v>179</v>
      </c>
      <c r="C22" s="5" t="s">
        <v>137</v>
      </c>
      <c r="D22" s="3">
        <v>2</v>
      </c>
      <c r="E22" s="3">
        <f>'65'!E22</f>
        <v>2</v>
      </c>
    </row>
  </sheetData>
  <mergeCells count="3">
    <mergeCell ref="C1:E1"/>
    <mergeCell ref="C3:D3"/>
    <mergeCell ref="D15:E15"/>
  </mergeCells>
  <conditionalFormatting sqref="E6">
    <cfRule type="cellIs" dxfId="105" priority="17" operator="notEqual">
      <formula>$D$6</formula>
    </cfRule>
  </conditionalFormatting>
  <conditionalFormatting sqref="E21">
    <cfRule type="cellIs" dxfId="104" priority="16" operator="notEqual">
      <formula>$D$21</formula>
    </cfRule>
  </conditionalFormatting>
  <conditionalFormatting sqref="E8">
    <cfRule type="cellIs" dxfId="103" priority="15" operator="notEqual">
      <formula>$D$8</formula>
    </cfRule>
  </conditionalFormatting>
  <conditionalFormatting sqref="E10">
    <cfRule type="cellIs" dxfId="102" priority="14" operator="notEqual">
      <formula>$D$10</formula>
    </cfRule>
  </conditionalFormatting>
  <conditionalFormatting sqref="E16">
    <cfRule type="cellIs" dxfId="101" priority="13" operator="notEqual">
      <formula>$D$16</formula>
    </cfRule>
  </conditionalFormatting>
  <conditionalFormatting sqref="E17">
    <cfRule type="cellIs" dxfId="100" priority="12" operator="notEqual">
      <formula>$D$17</formula>
    </cfRule>
  </conditionalFormatting>
  <conditionalFormatting sqref="E18">
    <cfRule type="cellIs" dxfId="99" priority="11" operator="notEqual">
      <formula>$D$18</formula>
    </cfRule>
  </conditionalFormatting>
  <conditionalFormatting sqref="E19">
    <cfRule type="cellIs" dxfId="98" priority="10" operator="notEqual">
      <formula>$D$19</formula>
    </cfRule>
  </conditionalFormatting>
  <conditionalFormatting sqref="E20">
    <cfRule type="cellIs" dxfId="97" priority="9" operator="notEqual">
      <formula>$D$20</formula>
    </cfRule>
  </conditionalFormatting>
  <conditionalFormatting sqref="E22">
    <cfRule type="cellIs" dxfId="96" priority="8" operator="notEqual">
      <formula>$D$22</formula>
    </cfRule>
  </conditionalFormatting>
  <conditionalFormatting sqref="E21">
    <cfRule type="cellIs" dxfId="95" priority="7" operator="notEqual">
      <formula>$D$21</formula>
    </cfRule>
  </conditionalFormatting>
  <conditionalFormatting sqref="E16">
    <cfRule type="cellIs" dxfId="94" priority="6" operator="notEqual">
      <formula>$D$16</formula>
    </cfRule>
  </conditionalFormatting>
  <conditionalFormatting sqref="E17">
    <cfRule type="cellIs" dxfId="93" priority="5" operator="notEqual">
      <formula>$D$17</formula>
    </cfRule>
  </conditionalFormatting>
  <conditionalFormatting sqref="E18">
    <cfRule type="cellIs" dxfId="92" priority="4" operator="notEqual">
      <formula>$D$18</formula>
    </cfRule>
  </conditionalFormatting>
  <conditionalFormatting sqref="E19">
    <cfRule type="cellIs" dxfId="91" priority="3" operator="notEqual">
      <formula>$D$19</formula>
    </cfRule>
  </conditionalFormatting>
  <conditionalFormatting sqref="E20">
    <cfRule type="cellIs" dxfId="90" priority="2" operator="notEqual">
      <formula>$D$20</formula>
    </cfRule>
  </conditionalFormatting>
  <conditionalFormatting sqref="E22">
    <cfRule type="cellIs" dxfId="89" priority="1" operator="notEqual">
      <formula>$D$22</formula>
    </cfRule>
  </conditionalFormatting>
  <hyperlinks>
    <hyperlink ref="A1" location="Übersicht!A1" display="Übersicht" xr:uid="{00000000-0004-0000-3200-000000000000}"/>
    <hyperlink ref="E3" r:id="rId1" xr:uid="{00000000-0004-0000-32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6" tint="-0.249977111117893"/>
  </sheetPr>
  <dimension ref="A1:F24"/>
  <sheetViews>
    <sheetView workbookViewId="0">
      <selection activeCell="E16" sqref="E16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  <col min="6" max="6" width="1.44140625" bestFit="1" customWidth="1"/>
  </cols>
  <sheetData>
    <row r="1" spans="1:6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Übersicht!C15</f>
        <v>Lau Weiche 12</v>
      </c>
      <c r="D1" s="314"/>
      <c r="E1" s="315"/>
    </row>
    <row r="2" spans="1:6" s="8" customFormat="1" ht="9.9" customHeight="1" thickBot="1" x14ac:dyDescent="0.3">
      <c r="A2" s="23"/>
      <c r="B2" s="32"/>
      <c r="C2" s="22"/>
      <c r="D2" s="22"/>
      <c r="E2" s="22"/>
    </row>
    <row r="3" spans="1:6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6" s="8" customFormat="1" ht="9.9" customHeight="1" x14ac:dyDescent="0.25">
      <c r="A4" s="23"/>
      <c r="B4" s="32"/>
      <c r="C4" s="22"/>
      <c r="D4" s="22"/>
      <c r="E4" s="22"/>
    </row>
    <row r="5" spans="1:6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6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6" ht="20.100000000000001" customHeight="1" x14ac:dyDescent="0.3">
      <c r="A7" s="54" t="s">
        <v>185</v>
      </c>
      <c r="B7" s="4" t="s">
        <v>5</v>
      </c>
      <c r="C7" s="36" t="s">
        <v>119</v>
      </c>
      <c r="D7" s="3" t="s">
        <v>119</v>
      </c>
      <c r="E7" s="34">
        <f>'65'!E7+4</f>
        <v>69</v>
      </c>
    </row>
    <row r="8" spans="1:6" ht="20.100000000000001" customHeight="1" x14ac:dyDescent="0.25">
      <c r="A8" s="3">
        <v>140</v>
      </c>
      <c r="B8" s="4" t="s">
        <v>186</v>
      </c>
      <c r="C8" s="3" t="s">
        <v>187</v>
      </c>
      <c r="D8" s="3">
        <v>14</v>
      </c>
      <c r="E8" s="3">
        <v>22</v>
      </c>
      <c r="F8" s="55"/>
    </row>
    <row r="9" spans="1:6" ht="20.100000000000001" customHeight="1" x14ac:dyDescent="0.25">
      <c r="A9" s="3">
        <v>40</v>
      </c>
      <c r="B9" s="4" t="s">
        <v>188</v>
      </c>
      <c r="C9" s="3" t="s">
        <v>189</v>
      </c>
      <c r="D9" s="3">
        <v>0</v>
      </c>
      <c r="E9" s="3">
        <v>0</v>
      </c>
    </row>
    <row r="10" spans="1:6" ht="20.100000000000001" customHeight="1" x14ac:dyDescent="0.25">
      <c r="A10" s="3">
        <v>141</v>
      </c>
      <c r="B10" s="4" t="s">
        <v>190</v>
      </c>
      <c r="C10" s="3" t="s">
        <v>187</v>
      </c>
      <c r="D10" s="3">
        <v>16</v>
      </c>
      <c r="E10" s="3">
        <v>8</v>
      </c>
      <c r="F10" s="55"/>
    </row>
    <row r="11" spans="1:6" ht="20.100000000000001" customHeight="1" x14ac:dyDescent="0.25">
      <c r="A11" s="3">
        <v>41</v>
      </c>
      <c r="B11" s="4" t="s">
        <v>191</v>
      </c>
      <c r="C11" s="3" t="s">
        <v>189</v>
      </c>
      <c r="D11" s="3">
        <v>0</v>
      </c>
      <c r="E11" s="3">
        <v>0</v>
      </c>
    </row>
    <row r="12" spans="1:6" ht="20.100000000000001" customHeight="1" x14ac:dyDescent="0.25">
      <c r="A12" s="3">
        <v>142</v>
      </c>
      <c r="B12" s="4" t="s">
        <v>192</v>
      </c>
      <c r="C12" s="3" t="s">
        <v>137</v>
      </c>
      <c r="D12" s="3">
        <v>0</v>
      </c>
      <c r="E12" s="3">
        <v>2</v>
      </c>
      <c r="F12" s="55"/>
    </row>
    <row r="13" spans="1:6" ht="20.100000000000001" customHeight="1" x14ac:dyDescent="0.25">
      <c r="A13" s="3">
        <v>42</v>
      </c>
      <c r="B13" s="4" t="s">
        <v>193</v>
      </c>
      <c r="C13" s="3" t="s">
        <v>189</v>
      </c>
      <c r="D13" s="3">
        <v>16</v>
      </c>
      <c r="E13" s="3">
        <v>20</v>
      </c>
    </row>
    <row r="14" spans="1:6" ht="20.100000000000001" customHeight="1" x14ac:dyDescent="0.25">
      <c r="A14" s="3"/>
      <c r="B14" s="4"/>
      <c r="C14" s="3"/>
      <c r="D14" s="3"/>
      <c r="E14" s="3" t="s">
        <v>128</v>
      </c>
    </row>
    <row r="15" spans="1:6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6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88" priority="7" operator="notEqual">
      <formula>D6</formula>
    </cfRule>
  </conditionalFormatting>
  <conditionalFormatting sqref="E9">
    <cfRule type="cellIs" dxfId="87" priority="5" operator="notEqual">
      <formula>$D$9</formula>
    </cfRule>
  </conditionalFormatting>
  <conditionalFormatting sqref="E11">
    <cfRule type="cellIs" dxfId="86" priority="4" operator="notEqual">
      <formula>$D$11</formula>
    </cfRule>
  </conditionalFormatting>
  <conditionalFormatting sqref="E8">
    <cfRule type="cellIs" dxfId="85" priority="3" operator="notEqual">
      <formula>D8</formula>
    </cfRule>
  </conditionalFormatting>
  <conditionalFormatting sqref="E9:E13">
    <cfRule type="cellIs" dxfId="84" priority="2" operator="notEqual">
      <formula>D9</formula>
    </cfRule>
  </conditionalFormatting>
  <conditionalFormatting sqref="E18:E24">
    <cfRule type="cellIs" dxfId="83" priority="1" operator="notEqual">
      <formula>D18</formula>
    </cfRule>
  </conditionalFormatting>
  <hyperlinks>
    <hyperlink ref="A1" location="Übersicht!A1" display="Übersicht" xr:uid="{00000000-0004-0000-3300-000000000000}"/>
    <hyperlink ref="E3" r:id="rId1" xr:uid="{00000000-0004-0000-33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theme="6" tint="-0.249977111117893"/>
  </sheetPr>
  <dimension ref="A1:E24"/>
  <sheetViews>
    <sheetView workbookViewId="0">
      <selection activeCell="E16" sqref="E16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Übersicht!C16</f>
        <v>Lau Weiche 13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194</v>
      </c>
      <c r="B7" s="4" t="s">
        <v>5</v>
      </c>
      <c r="C7" s="36" t="s">
        <v>119</v>
      </c>
      <c r="D7" s="3" t="s">
        <v>119</v>
      </c>
      <c r="E7" s="34">
        <f>'65'!E7+5</f>
        <v>70</v>
      </c>
    </row>
    <row r="8" spans="1:5" ht="20.100000000000001" customHeight="1" x14ac:dyDescent="0.25">
      <c r="A8" s="3">
        <v>143</v>
      </c>
      <c r="B8" s="4" t="s">
        <v>186</v>
      </c>
      <c r="C8" s="3" t="s">
        <v>187</v>
      </c>
      <c r="D8" s="3">
        <v>14</v>
      </c>
      <c r="E8" s="3">
        <v>22</v>
      </c>
    </row>
    <row r="9" spans="1:5" ht="20.100000000000001" customHeight="1" x14ac:dyDescent="0.25">
      <c r="A9" s="3">
        <v>43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144</v>
      </c>
      <c r="B10" s="4" t="s">
        <v>190</v>
      </c>
      <c r="C10" s="3" t="s">
        <v>187</v>
      </c>
      <c r="D10" s="3">
        <v>16</v>
      </c>
      <c r="E10" s="3">
        <v>8</v>
      </c>
    </row>
    <row r="11" spans="1:5" ht="20.100000000000001" customHeight="1" x14ac:dyDescent="0.25">
      <c r="A11" s="3">
        <v>44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145</v>
      </c>
      <c r="B12" s="4" t="s">
        <v>192</v>
      </c>
      <c r="C12" s="3" t="s">
        <v>137</v>
      </c>
      <c r="D12" s="3">
        <v>0</v>
      </c>
      <c r="E12" s="3">
        <v>2</v>
      </c>
    </row>
    <row r="13" spans="1:5" ht="20.100000000000001" customHeight="1" x14ac:dyDescent="0.25">
      <c r="A13" s="3">
        <v>45</v>
      </c>
      <c r="B13" s="4" t="s">
        <v>193</v>
      </c>
      <c r="C13" s="3" t="s">
        <v>189</v>
      </c>
      <c r="D13" s="3">
        <v>16</v>
      </c>
      <c r="E13" s="3">
        <v>20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82" priority="6" operator="notEqual">
      <formula>D6</formula>
    </cfRule>
  </conditionalFormatting>
  <conditionalFormatting sqref="E9">
    <cfRule type="cellIs" dxfId="81" priority="5" operator="notEqual">
      <formula>$D$9</formula>
    </cfRule>
  </conditionalFormatting>
  <conditionalFormatting sqref="E11">
    <cfRule type="cellIs" dxfId="80" priority="4" operator="notEqual">
      <formula>$D$11</formula>
    </cfRule>
  </conditionalFormatting>
  <conditionalFormatting sqref="E8">
    <cfRule type="cellIs" dxfId="79" priority="3" operator="notEqual">
      <formula>D8</formula>
    </cfRule>
  </conditionalFormatting>
  <conditionalFormatting sqref="E9:E13">
    <cfRule type="cellIs" dxfId="78" priority="2" operator="notEqual">
      <formula>D9</formula>
    </cfRule>
  </conditionalFormatting>
  <conditionalFormatting sqref="E18:E24">
    <cfRule type="cellIs" dxfId="77" priority="1" operator="notEqual">
      <formula>D18</formula>
    </cfRule>
  </conditionalFormatting>
  <hyperlinks>
    <hyperlink ref="A1" location="Übersicht!A1" display="Übersicht" xr:uid="{00000000-0004-0000-3400-000000000000}"/>
    <hyperlink ref="E3" r:id="rId1" xr:uid="{00000000-0004-0000-34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6" tint="-0.249977111117893"/>
  </sheetPr>
  <dimension ref="A1:E24"/>
  <sheetViews>
    <sheetView workbookViewId="0">
      <selection activeCell="E16" sqref="E16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Übersicht!C17</f>
        <v>Lau Weiche 14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195</v>
      </c>
      <c r="B7" s="4" t="s">
        <v>5</v>
      </c>
      <c r="C7" s="36" t="s">
        <v>119</v>
      </c>
      <c r="D7" s="3" t="s">
        <v>119</v>
      </c>
      <c r="E7" s="34">
        <f>'65'!E7+6</f>
        <v>71</v>
      </c>
    </row>
    <row r="8" spans="1:5" ht="20.100000000000001" customHeight="1" x14ac:dyDescent="0.25">
      <c r="A8" s="3">
        <v>146</v>
      </c>
      <c r="B8" s="4" t="s">
        <v>186</v>
      </c>
      <c r="C8" s="3" t="s">
        <v>187</v>
      </c>
      <c r="D8" s="3">
        <v>14</v>
      </c>
      <c r="E8" s="3">
        <v>22</v>
      </c>
    </row>
    <row r="9" spans="1:5" ht="20.100000000000001" customHeight="1" x14ac:dyDescent="0.25">
      <c r="A9" s="3">
        <v>46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147</v>
      </c>
      <c r="B10" s="4" t="s">
        <v>190</v>
      </c>
      <c r="C10" s="3" t="s">
        <v>187</v>
      </c>
      <c r="D10" s="3">
        <v>16</v>
      </c>
      <c r="E10" s="3">
        <v>8</v>
      </c>
    </row>
    <row r="11" spans="1:5" ht="20.100000000000001" customHeight="1" x14ac:dyDescent="0.25">
      <c r="A11" s="3">
        <v>47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148</v>
      </c>
      <c r="B12" s="4" t="s">
        <v>192</v>
      </c>
      <c r="C12" s="3" t="s">
        <v>137</v>
      </c>
      <c r="D12" s="3">
        <v>0</v>
      </c>
      <c r="E12" s="3">
        <v>2</v>
      </c>
    </row>
    <row r="13" spans="1:5" ht="20.100000000000001" customHeight="1" x14ac:dyDescent="0.25">
      <c r="A13" s="3">
        <v>48</v>
      </c>
      <c r="B13" s="4" t="s">
        <v>193</v>
      </c>
      <c r="C13" s="3" t="s">
        <v>189</v>
      </c>
      <c r="D13" s="3">
        <v>16</v>
      </c>
      <c r="E13" s="3">
        <v>20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76" priority="6" operator="notEqual">
      <formula>D6</formula>
    </cfRule>
  </conditionalFormatting>
  <conditionalFormatting sqref="E9">
    <cfRule type="cellIs" dxfId="75" priority="5" operator="notEqual">
      <formula>$D$9</formula>
    </cfRule>
  </conditionalFormatting>
  <conditionalFormatting sqref="E11">
    <cfRule type="cellIs" dxfId="74" priority="4" operator="notEqual">
      <formula>$D$11</formula>
    </cfRule>
  </conditionalFormatting>
  <conditionalFormatting sqref="E8">
    <cfRule type="cellIs" dxfId="73" priority="3" operator="notEqual">
      <formula>D8</formula>
    </cfRule>
  </conditionalFormatting>
  <conditionalFormatting sqref="E9:E13">
    <cfRule type="cellIs" dxfId="72" priority="2" operator="notEqual">
      <formula>D9</formula>
    </cfRule>
  </conditionalFormatting>
  <conditionalFormatting sqref="E18:E24">
    <cfRule type="cellIs" dxfId="71" priority="1" operator="notEqual">
      <formula>D18</formula>
    </cfRule>
  </conditionalFormatting>
  <hyperlinks>
    <hyperlink ref="A1" location="Übersicht!A1" display="Übersicht" xr:uid="{00000000-0004-0000-3500-000000000000}"/>
    <hyperlink ref="E3" r:id="rId1" xr:uid="{00000000-0004-0000-35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24"/>
  <sheetViews>
    <sheetView workbookViewId="0">
      <selection activeCell="D17" sqref="D17:E17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IF(Übersicht!C18=0,"nicht verwendet",Übersicht!C18)</f>
        <v>nicht verwendet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196</v>
      </c>
      <c r="B7" s="4" t="s">
        <v>5</v>
      </c>
      <c r="C7" s="36" t="s">
        <v>119</v>
      </c>
      <c r="D7" s="3" t="s">
        <v>119</v>
      </c>
      <c r="E7" s="34">
        <f>'65'!E7+7</f>
        <v>72</v>
      </c>
    </row>
    <row r="8" spans="1:5" ht="20.100000000000001" customHeight="1" x14ac:dyDescent="0.25">
      <c r="A8" s="3">
        <v>149</v>
      </c>
      <c r="B8" s="4" t="s">
        <v>186</v>
      </c>
      <c r="C8" s="3" t="s">
        <v>187</v>
      </c>
      <c r="D8" s="3">
        <v>14</v>
      </c>
      <c r="E8" s="3">
        <v>14</v>
      </c>
    </row>
    <row r="9" spans="1:5" ht="20.100000000000001" customHeight="1" x14ac:dyDescent="0.25">
      <c r="A9" s="3">
        <v>49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150</v>
      </c>
      <c r="B10" s="4" t="s">
        <v>190</v>
      </c>
      <c r="C10" s="3" t="s">
        <v>187</v>
      </c>
      <c r="D10" s="3">
        <v>16</v>
      </c>
      <c r="E10" s="3">
        <v>16</v>
      </c>
    </row>
    <row r="11" spans="1:5" ht="20.100000000000001" customHeight="1" x14ac:dyDescent="0.25">
      <c r="A11" s="3">
        <v>50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151</v>
      </c>
      <c r="B12" s="4" t="s">
        <v>192</v>
      </c>
      <c r="C12" s="3" t="s">
        <v>137</v>
      </c>
      <c r="D12" s="3">
        <v>0</v>
      </c>
      <c r="E12" s="3">
        <v>0</v>
      </c>
    </row>
    <row r="13" spans="1:5" ht="20.100000000000001" customHeight="1" x14ac:dyDescent="0.25">
      <c r="A13" s="3">
        <v>51</v>
      </c>
      <c r="B13" s="4" t="s">
        <v>193</v>
      </c>
      <c r="C13" s="3" t="s">
        <v>189</v>
      </c>
      <c r="D13" s="3">
        <v>16</v>
      </c>
      <c r="E13" s="3">
        <v>16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70" priority="6" operator="notEqual">
      <formula>D6</formula>
    </cfRule>
  </conditionalFormatting>
  <conditionalFormatting sqref="E9">
    <cfRule type="cellIs" dxfId="69" priority="5" operator="notEqual">
      <formula>$D$9</formula>
    </cfRule>
  </conditionalFormatting>
  <conditionalFormatting sqref="E11">
    <cfRule type="cellIs" dxfId="68" priority="4" operator="notEqual">
      <formula>$D$11</formula>
    </cfRule>
  </conditionalFormatting>
  <conditionalFormatting sqref="E8">
    <cfRule type="cellIs" dxfId="67" priority="3" operator="notEqual">
      <formula>D8</formula>
    </cfRule>
  </conditionalFormatting>
  <conditionalFormatting sqref="E9:E13">
    <cfRule type="cellIs" dxfId="66" priority="2" operator="notEqual">
      <formula>D9</formula>
    </cfRule>
  </conditionalFormatting>
  <conditionalFormatting sqref="E18:E24">
    <cfRule type="cellIs" dxfId="65" priority="1" operator="notEqual">
      <formula>D18</formula>
    </cfRule>
  </conditionalFormatting>
  <hyperlinks>
    <hyperlink ref="A1" location="Übersicht!A1" display="Übersicht" xr:uid="{00000000-0004-0000-3600-000000000000}"/>
    <hyperlink ref="E3" r:id="rId1" xr:uid="{00000000-0004-0000-36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6" tint="-0.249977111117893"/>
  </sheetPr>
  <dimension ref="A1:E24"/>
  <sheetViews>
    <sheetView workbookViewId="0"/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Übersicht!C19</f>
        <v>Schuppentor 1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197</v>
      </c>
      <c r="B7" s="4" t="s">
        <v>5</v>
      </c>
      <c r="C7" s="36" t="s">
        <v>119</v>
      </c>
      <c r="D7" s="3" t="s">
        <v>119</v>
      </c>
      <c r="E7" s="34">
        <f>'65'!E7+8</f>
        <v>73</v>
      </c>
    </row>
    <row r="8" spans="1:5" ht="20.100000000000001" customHeight="1" x14ac:dyDescent="0.25">
      <c r="A8" s="3">
        <v>152</v>
      </c>
      <c r="B8" s="4" t="s">
        <v>186</v>
      </c>
      <c r="C8" s="3" t="s">
        <v>187</v>
      </c>
      <c r="D8" s="3">
        <v>14</v>
      </c>
      <c r="E8" s="3">
        <v>20</v>
      </c>
    </row>
    <row r="9" spans="1:5" ht="20.100000000000001" customHeight="1" x14ac:dyDescent="0.25">
      <c r="A9" s="3">
        <v>52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153</v>
      </c>
      <c r="B10" s="4" t="s">
        <v>190</v>
      </c>
      <c r="C10" s="3" t="s">
        <v>187</v>
      </c>
      <c r="D10" s="3">
        <v>16</v>
      </c>
      <c r="E10" s="3">
        <v>10</v>
      </c>
    </row>
    <row r="11" spans="1:5" ht="20.100000000000001" customHeight="1" x14ac:dyDescent="0.25">
      <c r="A11" s="3">
        <v>53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154</v>
      </c>
      <c r="B12" s="4" t="s">
        <v>192</v>
      </c>
      <c r="C12" s="3" t="s">
        <v>137</v>
      </c>
      <c r="D12" s="3">
        <v>0</v>
      </c>
      <c r="E12" s="3">
        <v>10</v>
      </c>
    </row>
    <row r="13" spans="1:5" ht="20.100000000000001" customHeight="1" x14ac:dyDescent="0.25">
      <c r="A13" s="3">
        <v>54</v>
      </c>
      <c r="B13" s="4" t="s">
        <v>193</v>
      </c>
      <c r="C13" s="3" t="s">
        <v>189</v>
      </c>
      <c r="D13" s="3">
        <v>16</v>
      </c>
      <c r="E13" s="3">
        <v>20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64" priority="6" operator="notEqual">
      <formula>D6</formula>
    </cfRule>
  </conditionalFormatting>
  <conditionalFormatting sqref="E9">
    <cfRule type="cellIs" dxfId="63" priority="5" operator="notEqual">
      <formula>$D$9</formula>
    </cfRule>
  </conditionalFormatting>
  <conditionalFormatting sqref="E11">
    <cfRule type="cellIs" dxfId="62" priority="4" operator="notEqual">
      <formula>$D$11</formula>
    </cfRule>
  </conditionalFormatting>
  <conditionalFormatting sqref="E8">
    <cfRule type="cellIs" dxfId="61" priority="3" operator="notEqual">
      <formula>D8</formula>
    </cfRule>
  </conditionalFormatting>
  <conditionalFormatting sqref="E9:E13">
    <cfRule type="cellIs" dxfId="60" priority="2" operator="notEqual">
      <formula>D9</formula>
    </cfRule>
  </conditionalFormatting>
  <conditionalFormatting sqref="E18:E24">
    <cfRule type="cellIs" dxfId="59" priority="1" operator="notEqual">
      <formula>D18</formula>
    </cfRule>
  </conditionalFormatting>
  <hyperlinks>
    <hyperlink ref="A1" location="Übersicht!A1" display="Übersicht" xr:uid="{00000000-0004-0000-3700-000000000000}"/>
    <hyperlink ref="E3" r:id="rId1" xr:uid="{00000000-0004-0000-37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theme="6" tint="-0.249977111117893"/>
  </sheetPr>
  <dimension ref="A1:E24"/>
  <sheetViews>
    <sheetView workbookViewId="0"/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Übersicht!C20</f>
        <v>Schuppentor 2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198</v>
      </c>
      <c r="B7" s="4" t="s">
        <v>5</v>
      </c>
      <c r="C7" s="36" t="s">
        <v>119</v>
      </c>
      <c r="D7" s="3" t="s">
        <v>119</v>
      </c>
      <c r="E7" s="34">
        <f>'65'!E7+9</f>
        <v>74</v>
      </c>
    </row>
    <row r="8" spans="1:5" ht="20.100000000000001" customHeight="1" x14ac:dyDescent="0.25">
      <c r="A8" s="3">
        <v>155</v>
      </c>
      <c r="B8" s="4" t="s">
        <v>186</v>
      </c>
      <c r="C8" s="3" t="s">
        <v>187</v>
      </c>
      <c r="D8" s="3">
        <v>14</v>
      </c>
      <c r="E8" s="3">
        <v>8</v>
      </c>
    </row>
    <row r="9" spans="1:5" ht="20.100000000000001" customHeight="1" x14ac:dyDescent="0.25">
      <c r="A9" s="3">
        <v>55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156</v>
      </c>
      <c r="B10" s="4" t="s">
        <v>190</v>
      </c>
      <c r="C10" s="3" t="s">
        <v>187</v>
      </c>
      <c r="D10" s="3">
        <v>16</v>
      </c>
      <c r="E10" s="3">
        <v>18</v>
      </c>
    </row>
    <row r="11" spans="1:5" ht="20.100000000000001" customHeight="1" x14ac:dyDescent="0.25">
      <c r="A11" s="3">
        <v>56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157</v>
      </c>
      <c r="B12" s="4" t="s">
        <v>192</v>
      </c>
      <c r="C12" s="3" t="s">
        <v>137</v>
      </c>
      <c r="D12" s="3">
        <v>0</v>
      </c>
      <c r="E12" s="3">
        <v>10</v>
      </c>
    </row>
    <row r="13" spans="1:5" ht="20.100000000000001" customHeight="1" x14ac:dyDescent="0.25">
      <c r="A13" s="3">
        <v>57</v>
      </c>
      <c r="B13" s="4" t="s">
        <v>193</v>
      </c>
      <c r="C13" s="3" t="s">
        <v>189</v>
      </c>
      <c r="D13" s="3">
        <v>16</v>
      </c>
      <c r="E13" s="3">
        <v>20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58" priority="6" operator="notEqual">
      <formula>D6</formula>
    </cfRule>
  </conditionalFormatting>
  <conditionalFormatting sqref="E9">
    <cfRule type="cellIs" dxfId="57" priority="5" operator="notEqual">
      <formula>$D$9</formula>
    </cfRule>
  </conditionalFormatting>
  <conditionalFormatting sqref="E11">
    <cfRule type="cellIs" dxfId="56" priority="4" operator="notEqual">
      <formula>$D$11</formula>
    </cfRule>
  </conditionalFormatting>
  <conditionalFormatting sqref="E8">
    <cfRule type="cellIs" dxfId="55" priority="3" operator="notEqual">
      <formula>D8</formula>
    </cfRule>
  </conditionalFormatting>
  <conditionalFormatting sqref="E9:E13">
    <cfRule type="cellIs" dxfId="54" priority="2" operator="notEqual">
      <formula>D9</formula>
    </cfRule>
  </conditionalFormatting>
  <conditionalFormatting sqref="E18:E24">
    <cfRule type="cellIs" dxfId="53" priority="1" operator="notEqual">
      <formula>D18</formula>
    </cfRule>
  </conditionalFormatting>
  <hyperlinks>
    <hyperlink ref="A1" location="Übersicht!A1" display="Übersicht" xr:uid="{00000000-0004-0000-3800-000000000000}"/>
    <hyperlink ref="E3" r:id="rId1" xr:uid="{00000000-0004-0000-38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autoPageBreaks="0"/>
  </sheetPr>
  <dimension ref="A1:E24"/>
  <sheetViews>
    <sheetView workbookViewId="0">
      <selection activeCell="E19" sqref="E19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Übersicht!C21</f>
        <v>Wasserkran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199</v>
      </c>
      <c r="B7" s="4" t="s">
        <v>5</v>
      </c>
      <c r="C7" s="36" t="s">
        <v>119</v>
      </c>
      <c r="D7" s="3" t="s">
        <v>119</v>
      </c>
      <c r="E7" s="34">
        <f>'65'!E7+10</f>
        <v>75</v>
      </c>
    </row>
    <row r="8" spans="1:5" ht="20.100000000000001" customHeight="1" x14ac:dyDescent="0.25">
      <c r="A8" s="3">
        <v>158</v>
      </c>
      <c r="B8" s="4" t="s">
        <v>186</v>
      </c>
      <c r="C8" s="3" t="s">
        <v>187</v>
      </c>
      <c r="D8" s="3">
        <v>14</v>
      </c>
      <c r="E8" s="3">
        <v>14</v>
      </c>
    </row>
    <row r="9" spans="1:5" ht="20.100000000000001" customHeight="1" x14ac:dyDescent="0.25">
      <c r="A9" s="3">
        <v>58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159</v>
      </c>
      <c r="B10" s="4" t="s">
        <v>190</v>
      </c>
      <c r="C10" s="3" t="s">
        <v>187</v>
      </c>
      <c r="D10" s="3">
        <v>16</v>
      </c>
      <c r="E10" s="3">
        <v>16</v>
      </c>
    </row>
    <row r="11" spans="1:5" ht="20.100000000000001" customHeight="1" x14ac:dyDescent="0.25">
      <c r="A11" s="3">
        <v>59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160</v>
      </c>
      <c r="B12" s="4" t="s">
        <v>192</v>
      </c>
      <c r="C12" s="3" t="s">
        <v>137</v>
      </c>
      <c r="D12" s="3">
        <v>0</v>
      </c>
      <c r="E12" s="3">
        <v>0</v>
      </c>
    </row>
    <row r="13" spans="1:5" ht="20.100000000000001" customHeight="1" x14ac:dyDescent="0.25">
      <c r="A13" s="3">
        <v>60</v>
      </c>
      <c r="B13" s="4" t="s">
        <v>193</v>
      </c>
      <c r="C13" s="3" t="s">
        <v>189</v>
      </c>
      <c r="D13" s="3">
        <v>16</v>
      </c>
      <c r="E13" s="3">
        <v>16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52" priority="6" operator="notEqual">
      <formula>D6</formula>
    </cfRule>
  </conditionalFormatting>
  <conditionalFormatting sqref="E9">
    <cfRule type="cellIs" dxfId="51" priority="5" operator="notEqual">
      <formula>$D$9</formula>
    </cfRule>
  </conditionalFormatting>
  <conditionalFormatting sqref="E11">
    <cfRule type="cellIs" dxfId="50" priority="4" operator="notEqual">
      <formula>$D$11</formula>
    </cfRule>
  </conditionalFormatting>
  <conditionalFormatting sqref="E8">
    <cfRule type="cellIs" dxfId="49" priority="3" operator="notEqual">
      <formula>D8</formula>
    </cfRule>
  </conditionalFormatting>
  <conditionalFormatting sqref="E9:E13">
    <cfRule type="cellIs" dxfId="48" priority="2" operator="notEqual">
      <formula>D9</formula>
    </cfRule>
  </conditionalFormatting>
  <conditionalFormatting sqref="E18:E24">
    <cfRule type="cellIs" dxfId="47" priority="1" operator="notEqual">
      <formula>D18</formula>
    </cfRule>
  </conditionalFormatting>
  <hyperlinks>
    <hyperlink ref="A1" location="Übersicht!A1" display="Übersicht" xr:uid="{00000000-0004-0000-3900-000000000000}"/>
    <hyperlink ref="E3" r:id="rId1" xr:uid="{00000000-0004-0000-39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autoPageBreaks="0"/>
  </sheetPr>
  <dimension ref="A1:E24"/>
  <sheetViews>
    <sheetView workbookViewId="0">
      <selection activeCell="F16" sqref="F16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Übersicht!A11</f>
        <v>Decoder 12</v>
      </c>
      <c r="C1" s="313" t="str">
        <f>Übersicht!C22</f>
        <v>Kohlekran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211"/>
      <c r="B3" s="198" t="s">
        <v>158</v>
      </c>
      <c r="C3" s="316" t="s">
        <v>43</v>
      </c>
      <c r="D3" s="316"/>
      <c r="E3" s="199" t="s">
        <v>159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 t="s">
        <v>160</v>
      </c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>
        <v>1</v>
      </c>
      <c r="B6" s="4" t="s">
        <v>162</v>
      </c>
      <c r="C6" s="36" t="s">
        <v>148</v>
      </c>
      <c r="D6" s="3">
        <v>1</v>
      </c>
      <c r="E6" s="3">
        <f>'65'!E6</f>
        <v>17</v>
      </c>
    </row>
    <row r="7" spans="1:5" ht="20.100000000000001" customHeight="1" x14ac:dyDescent="0.3">
      <c r="A7" s="54" t="s">
        <v>200</v>
      </c>
      <c r="B7" s="4" t="s">
        <v>5</v>
      </c>
      <c r="C7" s="36" t="s">
        <v>119</v>
      </c>
      <c r="D7" s="3" t="s">
        <v>119</v>
      </c>
      <c r="E7" s="34">
        <f>'65'!E7+11</f>
        <v>76</v>
      </c>
    </row>
    <row r="8" spans="1:5" ht="20.100000000000001" customHeight="1" x14ac:dyDescent="0.25">
      <c r="A8" s="3">
        <v>161</v>
      </c>
      <c r="B8" s="4" t="s">
        <v>186</v>
      </c>
      <c r="C8" s="3" t="s">
        <v>187</v>
      </c>
      <c r="D8" s="3">
        <v>14</v>
      </c>
      <c r="E8" s="3">
        <v>14</v>
      </c>
    </row>
    <row r="9" spans="1:5" ht="20.100000000000001" customHeight="1" x14ac:dyDescent="0.25">
      <c r="A9" s="3">
        <v>61</v>
      </c>
      <c r="B9" s="4" t="s">
        <v>188</v>
      </c>
      <c r="C9" s="3" t="s">
        <v>189</v>
      </c>
      <c r="D9" s="3">
        <v>0</v>
      </c>
      <c r="E9" s="3">
        <v>0</v>
      </c>
    </row>
    <row r="10" spans="1:5" ht="20.100000000000001" customHeight="1" x14ac:dyDescent="0.25">
      <c r="A10" s="3">
        <v>162</v>
      </c>
      <c r="B10" s="4" t="s">
        <v>190</v>
      </c>
      <c r="C10" s="3" t="s">
        <v>187</v>
      </c>
      <c r="D10" s="3">
        <v>16</v>
      </c>
      <c r="E10" s="3">
        <v>16</v>
      </c>
    </row>
    <row r="11" spans="1:5" ht="20.100000000000001" customHeight="1" x14ac:dyDescent="0.25">
      <c r="A11" s="3">
        <v>62</v>
      </c>
      <c r="B11" s="4" t="s">
        <v>191</v>
      </c>
      <c r="C11" s="3" t="s">
        <v>189</v>
      </c>
      <c r="D11" s="3">
        <v>0</v>
      </c>
      <c r="E11" s="3">
        <v>0</v>
      </c>
    </row>
    <row r="12" spans="1:5" ht="20.100000000000001" customHeight="1" x14ac:dyDescent="0.25">
      <c r="A12" s="3">
        <v>163</v>
      </c>
      <c r="B12" s="4" t="s">
        <v>192</v>
      </c>
      <c r="C12" s="3" t="s">
        <v>137</v>
      </c>
      <c r="D12" s="3">
        <v>0</v>
      </c>
      <c r="E12" s="3">
        <v>0</v>
      </c>
    </row>
    <row r="13" spans="1:5" ht="20.100000000000001" customHeight="1" x14ac:dyDescent="0.25">
      <c r="A13" s="3">
        <v>63</v>
      </c>
      <c r="B13" s="4" t="s">
        <v>193</v>
      </c>
      <c r="C13" s="3" t="s">
        <v>189</v>
      </c>
      <c r="D13" s="3">
        <v>16</v>
      </c>
      <c r="E13" s="3">
        <v>16</v>
      </c>
    </row>
    <row r="14" spans="1:5" ht="20.100000000000001" customHeight="1" x14ac:dyDescent="0.25">
      <c r="A14" s="3"/>
      <c r="B14" s="4"/>
      <c r="C14" s="3"/>
      <c r="D14" s="3"/>
      <c r="E14" s="3"/>
    </row>
    <row r="15" spans="1:5" ht="20.100000000000001" customHeight="1" x14ac:dyDescent="0.25">
      <c r="A15" s="3">
        <v>7</v>
      </c>
      <c r="B15" s="4" t="s">
        <v>118</v>
      </c>
      <c r="C15" s="3" t="s">
        <v>119</v>
      </c>
      <c r="D15" s="3">
        <f>'65'!D13</f>
        <v>6</v>
      </c>
      <c r="E15" s="3"/>
    </row>
    <row r="16" spans="1:5" ht="20.100000000000001" customHeight="1" x14ac:dyDescent="0.25">
      <c r="A16" s="3">
        <v>8</v>
      </c>
      <c r="B16" s="4" t="s">
        <v>120</v>
      </c>
      <c r="C16" s="3" t="s">
        <v>119</v>
      </c>
      <c r="D16" s="3">
        <v>62</v>
      </c>
      <c r="E16" s="3" t="str">
        <f>VLOOKUP(D16,'Q Mode'!A2:F43,6,1)</f>
        <v>Tams</v>
      </c>
    </row>
    <row r="17" spans="1:5" ht="20.100000000000001" customHeight="1" x14ac:dyDescent="0.25">
      <c r="A17" s="3">
        <v>8</v>
      </c>
      <c r="B17" s="4" t="s">
        <v>167</v>
      </c>
      <c r="C17" s="3" t="s">
        <v>137</v>
      </c>
      <c r="D17" s="321" t="s">
        <v>168</v>
      </c>
      <c r="E17" s="322"/>
    </row>
    <row r="18" spans="1:5" ht="20.100000000000001" customHeight="1" x14ac:dyDescent="0.25">
      <c r="A18" s="3">
        <v>28</v>
      </c>
      <c r="B18" s="4" t="s">
        <v>169</v>
      </c>
      <c r="C18" s="3" t="s">
        <v>170</v>
      </c>
      <c r="D18" s="3">
        <v>3</v>
      </c>
      <c r="E18" s="3">
        <f>'65'!E16</f>
        <v>3</v>
      </c>
    </row>
    <row r="19" spans="1:5" ht="20.100000000000001" customHeight="1" x14ac:dyDescent="0.25">
      <c r="A19" s="3">
        <v>29</v>
      </c>
      <c r="B19" s="45" t="s">
        <v>171</v>
      </c>
      <c r="C19" s="5" t="s">
        <v>172</v>
      </c>
      <c r="D19" s="3">
        <v>136</v>
      </c>
      <c r="E19" s="3">
        <f>'65'!E17</f>
        <v>136</v>
      </c>
    </row>
    <row r="20" spans="1:5" ht="20.100000000000001" customHeight="1" x14ac:dyDescent="0.25">
      <c r="A20" s="3">
        <v>37</v>
      </c>
      <c r="B20" s="45" t="s">
        <v>173</v>
      </c>
      <c r="C20" s="5" t="s">
        <v>174</v>
      </c>
      <c r="D20" s="3">
        <v>15</v>
      </c>
      <c r="E20" s="3">
        <f>'65'!E18</f>
        <v>0</v>
      </c>
    </row>
    <row r="21" spans="1:5" ht="20.100000000000001" customHeight="1" x14ac:dyDescent="0.25">
      <c r="A21" s="3">
        <v>38</v>
      </c>
      <c r="B21" s="4" t="s">
        <v>175</v>
      </c>
      <c r="C21" s="36" t="s">
        <v>176</v>
      </c>
      <c r="D21" s="3">
        <v>0</v>
      </c>
      <c r="E21" s="3">
        <f>'65'!E19</f>
        <v>2</v>
      </c>
    </row>
    <row r="22" spans="1:5" ht="20.100000000000001" customHeight="1" x14ac:dyDescent="0.25">
      <c r="A22" s="3">
        <v>65</v>
      </c>
      <c r="B22" s="4" t="s">
        <v>177</v>
      </c>
      <c r="C22" s="36" t="s">
        <v>137</v>
      </c>
      <c r="D22" s="3">
        <v>255</v>
      </c>
      <c r="E22" s="3">
        <f>'65'!E20</f>
        <v>255</v>
      </c>
    </row>
    <row r="23" spans="1:5" ht="20.100000000000001" customHeight="1" x14ac:dyDescent="0.25">
      <c r="A23" s="3">
        <v>66</v>
      </c>
      <c r="B23" s="4" t="s">
        <v>178</v>
      </c>
      <c r="C23" s="3" t="s">
        <v>174</v>
      </c>
      <c r="D23" s="3">
        <v>15</v>
      </c>
      <c r="E23" s="3">
        <f>'65'!E21</f>
        <v>15</v>
      </c>
    </row>
    <row r="24" spans="1:5" ht="20.100000000000001" customHeight="1" x14ac:dyDescent="0.25">
      <c r="A24" s="3">
        <v>67</v>
      </c>
      <c r="B24" s="45" t="s">
        <v>179</v>
      </c>
      <c r="C24" s="5" t="s">
        <v>137</v>
      </c>
      <c r="D24" s="3">
        <v>2</v>
      </c>
      <c r="E24" s="3">
        <f>'65'!E22</f>
        <v>2</v>
      </c>
    </row>
  </sheetData>
  <mergeCells count="3">
    <mergeCell ref="C1:E1"/>
    <mergeCell ref="C3:D3"/>
    <mergeCell ref="D17:E17"/>
  </mergeCells>
  <conditionalFormatting sqref="E6">
    <cfRule type="cellIs" dxfId="46" priority="6" operator="notEqual">
      <formula>D6</formula>
    </cfRule>
  </conditionalFormatting>
  <conditionalFormatting sqref="E9">
    <cfRule type="cellIs" dxfId="45" priority="5" operator="notEqual">
      <formula>$D$9</formula>
    </cfRule>
  </conditionalFormatting>
  <conditionalFormatting sqref="E11">
    <cfRule type="cellIs" dxfId="44" priority="4" operator="notEqual">
      <formula>$D$11</formula>
    </cfRule>
  </conditionalFormatting>
  <conditionalFormatting sqref="E8">
    <cfRule type="cellIs" dxfId="43" priority="3" operator="notEqual">
      <formula>D8</formula>
    </cfRule>
  </conditionalFormatting>
  <conditionalFormatting sqref="E9:E13">
    <cfRule type="cellIs" dxfId="42" priority="2" operator="notEqual">
      <formula>D9</formula>
    </cfRule>
  </conditionalFormatting>
  <conditionalFormatting sqref="E18:E24">
    <cfRule type="cellIs" dxfId="41" priority="1" operator="notEqual">
      <formula>D18</formula>
    </cfRule>
  </conditionalFormatting>
  <hyperlinks>
    <hyperlink ref="A1" location="Übersicht!A1" display="Übersicht" xr:uid="{00000000-0004-0000-3A00-000000000000}"/>
    <hyperlink ref="E3" r:id="rId1" xr:uid="{00000000-0004-0000-3A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autoPageBreaks="0"/>
  </sheetPr>
  <dimension ref="A1:E23"/>
  <sheetViews>
    <sheetView workbookViewId="0">
      <selection activeCell="E17" sqref="E17"/>
    </sheetView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Übersicht!I23</f>
        <v>Decoder 13</v>
      </c>
      <c r="C1" s="313" t="str">
        <f>Übersicht!I25</f>
        <v>Licht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198" t="s">
        <v>201</v>
      </c>
      <c r="B3" s="198" t="s">
        <v>202</v>
      </c>
      <c r="C3" s="316" t="s">
        <v>79</v>
      </c>
      <c r="D3" s="316"/>
      <c r="E3" s="202">
        <v>210212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/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/>
      <c r="B6" s="4"/>
      <c r="C6" s="36"/>
      <c r="D6" s="3"/>
      <c r="E6" s="3"/>
    </row>
    <row r="7" spans="1:5" ht="20.100000000000001" customHeight="1" x14ac:dyDescent="0.3">
      <c r="A7" s="54" t="s">
        <v>203</v>
      </c>
      <c r="B7" s="4" t="s">
        <v>204</v>
      </c>
      <c r="C7" s="36" t="s">
        <v>119</v>
      </c>
      <c r="D7" s="3" t="s">
        <v>119</v>
      </c>
      <c r="E7" s="34">
        <v>81</v>
      </c>
    </row>
    <row r="8" spans="1:5" ht="20.100000000000001" customHeight="1" x14ac:dyDescent="0.25">
      <c r="A8" s="54"/>
      <c r="B8" s="223" t="str">
        <f>Übersicht!K23</f>
        <v>Lau Sig G (RA 12)</v>
      </c>
      <c r="C8" s="36"/>
      <c r="D8" s="3"/>
      <c r="E8"/>
    </row>
    <row r="9" spans="1:5" ht="20.100000000000001" customHeight="1" x14ac:dyDescent="0.3">
      <c r="A9" s="54" t="s">
        <v>205</v>
      </c>
      <c r="B9" s="4" t="s">
        <v>206</v>
      </c>
      <c r="C9" s="36" t="s">
        <v>119</v>
      </c>
      <c r="D9" s="3" t="s">
        <v>119</v>
      </c>
      <c r="E9" s="34">
        <f>E7+1</f>
        <v>82</v>
      </c>
    </row>
    <row r="10" spans="1:5" ht="20.100000000000001" customHeight="1" x14ac:dyDescent="0.25">
      <c r="A10" s="54"/>
      <c r="B10" s="223" t="str">
        <f>Übersicht!K24</f>
        <v xml:space="preserve">Margon Produktion </v>
      </c>
      <c r="C10" s="36"/>
      <c r="D10" s="3"/>
      <c r="E10"/>
    </row>
    <row r="11" spans="1:5" ht="20.100000000000001" customHeight="1" x14ac:dyDescent="0.3">
      <c r="A11" s="54" t="s">
        <v>207</v>
      </c>
      <c r="B11" s="4" t="s">
        <v>208</v>
      </c>
      <c r="C11" s="36" t="s">
        <v>119</v>
      </c>
      <c r="D11" s="3" t="s">
        <v>119</v>
      </c>
      <c r="E11" s="34">
        <f>E7+2</f>
        <v>83</v>
      </c>
    </row>
    <row r="12" spans="1:5" ht="20.100000000000001" customHeight="1" x14ac:dyDescent="0.25">
      <c r="A12" s="3"/>
      <c r="B12" s="223" t="str">
        <f>Übersicht!K25</f>
        <v>Margon OG + DG</v>
      </c>
      <c r="C12" s="3"/>
      <c r="D12" s="3"/>
      <c r="E12" s="3"/>
    </row>
    <row r="13" spans="1:5" ht="20.100000000000001" customHeight="1" x14ac:dyDescent="0.3">
      <c r="A13" s="60" t="s">
        <v>209</v>
      </c>
      <c r="B13" s="61" t="s">
        <v>210</v>
      </c>
      <c r="C13" s="62" t="s">
        <v>119</v>
      </c>
      <c r="D13" s="63" t="s">
        <v>119</v>
      </c>
      <c r="E13" s="118">
        <f>E7+3</f>
        <v>84</v>
      </c>
    </row>
    <row r="14" spans="1:5" ht="20.100000000000001" customHeight="1" x14ac:dyDescent="0.25">
      <c r="A14" s="54"/>
      <c r="B14" s="223" t="str">
        <f>Übersicht!K26</f>
        <v>Margon Aussenbel.</v>
      </c>
      <c r="C14" s="36"/>
      <c r="D14" s="3"/>
      <c r="E14" s="3"/>
    </row>
    <row r="15" spans="1:5" ht="20.100000000000001" customHeight="1" x14ac:dyDescent="0.25">
      <c r="A15" s="84"/>
      <c r="B15" s="57"/>
      <c r="C15" s="84"/>
      <c r="D15" s="83"/>
      <c r="E15" s="84"/>
    </row>
    <row r="16" spans="1:5" ht="20.100000000000001" customHeight="1" x14ac:dyDescent="0.25">
      <c r="A16" s="84"/>
      <c r="B16" s="57"/>
      <c r="C16" s="84"/>
      <c r="D16" s="84"/>
      <c r="E16" s="84"/>
    </row>
    <row r="17" spans="1:5" ht="20.100000000000001" customHeight="1" x14ac:dyDescent="0.25">
      <c r="A17" s="84"/>
      <c r="B17" s="58"/>
      <c r="C17" s="83"/>
      <c r="D17" s="84"/>
      <c r="E17" s="84"/>
    </row>
    <row r="18" spans="1:5" ht="20.100000000000001" customHeight="1" x14ac:dyDescent="0.25">
      <c r="A18" s="84"/>
      <c r="B18" s="58"/>
      <c r="C18" s="83"/>
      <c r="D18" s="84"/>
      <c r="E18" s="84"/>
    </row>
    <row r="19" spans="1:5" ht="20.100000000000001" customHeight="1" x14ac:dyDescent="0.25">
      <c r="A19" s="84"/>
      <c r="B19" s="57"/>
      <c r="C19" s="59"/>
      <c r="D19" s="84"/>
      <c r="E19" s="84"/>
    </row>
    <row r="20" spans="1:5" ht="20.100000000000001" customHeight="1" x14ac:dyDescent="0.25">
      <c r="A20" s="84"/>
      <c r="B20" s="57"/>
      <c r="C20" s="59"/>
      <c r="D20" s="84"/>
      <c r="E20" s="84"/>
    </row>
    <row r="21" spans="1:5" ht="20.100000000000001" customHeight="1" x14ac:dyDescent="0.25">
      <c r="A21" s="84"/>
      <c r="B21" s="57"/>
      <c r="C21" s="84"/>
      <c r="D21" s="84"/>
      <c r="E21" s="84"/>
    </row>
    <row r="22" spans="1:5" ht="20.100000000000001" customHeight="1" x14ac:dyDescent="0.25">
      <c r="A22" s="84"/>
      <c r="B22" s="58"/>
      <c r="C22" s="83"/>
      <c r="D22" s="84"/>
      <c r="E22" s="84"/>
    </row>
    <row r="23" spans="1:5" ht="20.100000000000001" customHeight="1" x14ac:dyDescent="0.25">
      <c r="A23" s="84"/>
      <c r="B23" s="57"/>
      <c r="C23" s="84"/>
      <c r="D23" s="84"/>
      <c r="E23" s="84"/>
    </row>
  </sheetData>
  <mergeCells count="2">
    <mergeCell ref="C1:E1"/>
    <mergeCell ref="C3:D3"/>
  </mergeCells>
  <conditionalFormatting sqref="E6">
    <cfRule type="cellIs" dxfId="40" priority="6" operator="notEqual">
      <formula>D6</formula>
    </cfRule>
  </conditionalFormatting>
  <conditionalFormatting sqref="E16:E22">
    <cfRule type="cellIs" dxfId="39" priority="1" operator="notEqual">
      <formula>D16</formula>
    </cfRule>
  </conditionalFormatting>
  <hyperlinks>
    <hyperlink ref="A1" location="Übersicht!A1" display="Übersicht" xr:uid="{00000000-0004-0000-3B00-000000000000}"/>
    <hyperlink ref="E3" r:id="rId1" display="..\Moba Doc\LDT SA-DEC 4 Schaltdecoder.pdf" xr:uid="{00000000-0004-0000-3B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-0.249977111117893"/>
  </sheetPr>
  <dimension ref="A1:H20"/>
  <sheetViews>
    <sheetView topLeftCell="D1" workbookViewId="0">
      <selection activeCell="H19" sqref="H19"/>
    </sheetView>
  </sheetViews>
  <sheetFormatPr baseColWidth="10" defaultColWidth="11.44140625" defaultRowHeight="20.100000000000001" customHeight="1" x14ac:dyDescent="0.25"/>
  <cols>
    <col min="1" max="3" width="0" style="2" hidden="1" customWidth="1"/>
    <col min="4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30" t="str">
        <f>Übersicht!M3</f>
        <v>Decoder 01</v>
      </c>
      <c r="F1" s="313" t="str">
        <f>Übersicht!O6</f>
        <v>Lau Weiche 04</v>
      </c>
      <c r="G1" s="314"/>
      <c r="H1" s="315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29"/>
      <c r="B3" s="29"/>
      <c r="C3" s="29"/>
      <c r="D3" s="200"/>
      <c r="E3" s="198" t="s">
        <v>93</v>
      </c>
      <c r="F3" s="316" t="s">
        <v>94</v>
      </c>
      <c r="G3" s="316"/>
      <c r="H3" s="199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4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 t="str">
        <f>VLOOKUP(G19,'Q Mode'!A2:F43,6,1)</f>
        <v>Uhlenbrock</v>
      </c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72" priority="8" operator="notEqual">
      <formula>$G$6</formula>
    </cfRule>
  </conditionalFormatting>
  <conditionalFormatting sqref="H8">
    <cfRule type="cellIs" dxfId="471" priority="7" operator="notEqual">
      <formula>$G$8</formula>
    </cfRule>
  </conditionalFormatting>
  <conditionalFormatting sqref="H9">
    <cfRule type="cellIs" dxfId="470" priority="6" operator="notEqual">
      <formula>$G$9</formula>
    </cfRule>
  </conditionalFormatting>
  <conditionalFormatting sqref="H10">
    <cfRule type="cellIs" dxfId="469" priority="5" operator="notEqual">
      <formula>$G$10</formula>
    </cfRule>
  </conditionalFormatting>
  <conditionalFormatting sqref="H15:H16 H11:H13">
    <cfRule type="cellIs" dxfId="468" priority="4" operator="notEqual">
      <formula>$G$11</formula>
    </cfRule>
  </conditionalFormatting>
  <conditionalFormatting sqref="H12">
    <cfRule type="cellIs" dxfId="467" priority="3" operator="notEqual">
      <formula>$G$12</formula>
    </cfRule>
  </conditionalFormatting>
  <conditionalFormatting sqref="H20">
    <cfRule type="cellIs" dxfId="466" priority="2" operator="notEqual">
      <formula>$G$20</formula>
    </cfRule>
  </conditionalFormatting>
  <conditionalFormatting sqref="H14">
    <cfRule type="cellIs" dxfId="465" priority="1" operator="notEqual">
      <formula>$G$14</formula>
    </cfRule>
  </conditionalFormatting>
  <hyperlinks>
    <hyperlink ref="A1" location="Übersicht!A1" display="Übersicht" xr:uid="{00000000-0004-0000-0500-000000000000}"/>
    <hyperlink ref="B1" location="Übersicht!A1" display="Übersicht" xr:uid="{00000000-0004-0000-0500-000001000000}"/>
    <hyperlink ref="C1:D1" location="Übersicht!A1" display="Übersicht" xr:uid="{00000000-0004-0000-0500-000002000000}"/>
    <hyperlink ref="H3" r:id="rId1" display="https://onedrive.live.com/redir?resid=F391BD14533ED1AE!638&amp;authkey=!AE0mAZ0ORfZkEIc&amp;ithint=file%2cpdf" xr:uid="{00000000-0004-0000-05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autoPageBreaks="0"/>
  </sheetPr>
  <dimension ref="A1:E23"/>
  <sheetViews>
    <sheetView workbookViewId="0"/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</cols>
  <sheetData>
    <row r="1" spans="1:5" s="8" customFormat="1" ht="24.9" customHeight="1" thickBot="1" x14ac:dyDescent="0.3">
      <c r="A1" s="17" t="s">
        <v>92</v>
      </c>
      <c r="B1" s="30" t="str">
        <f>Übersicht!I27</f>
        <v>Decoder 14</v>
      </c>
      <c r="C1" s="313" t="str">
        <f>Übersicht!I29</f>
        <v>Licht</v>
      </c>
      <c r="D1" s="314"/>
      <c r="E1" s="315"/>
    </row>
    <row r="2" spans="1:5" s="8" customFormat="1" ht="9.9" customHeight="1" thickBot="1" x14ac:dyDescent="0.3">
      <c r="A2" s="23"/>
      <c r="B2" s="32"/>
      <c r="C2" s="22"/>
      <c r="D2" s="22"/>
      <c r="E2" s="22"/>
    </row>
    <row r="3" spans="1:5" s="33" customFormat="1" ht="24.9" customHeight="1" thickBot="1" x14ac:dyDescent="0.3">
      <c r="A3" s="198" t="s">
        <v>201</v>
      </c>
      <c r="B3" s="198" t="s">
        <v>202</v>
      </c>
      <c r="C3" s="316" t="s">
        <v>79</v>
      </c>
      <c r="D3" s="316"/>
      <c r="E3" s="202">
        <v>210212</v>
      </c>
    </row>
    <row r="4" spans="1:5" s="8" customFormat="1" ht="9.9" customHeight="1" x14ac:dyDescent="0.25">
      <c r="A4" s="23"/>
      <c r="B4" s="32"/>
      <c r="C4" s="22"/>
      <c r="D4" s="22"/>
      <c r="E4" s="22"/>
    </row>
    <row r="5" spans="1:5" ht="20.100000000000001" customHeight="1" x14ac:dyDescent="0.25">
      <c r="A5" s="5"/>
      <c r="B5" s="4" t="s">
        <v>99</v>
      </c>
      <c r="C5" s="3" t="s">
        <v>100</v>
      </c>
      <c r="D5" s="3" t="s">
        <v>101</v>
      </c>
      <c r="E5" s="3" t="s">
        <v>161</v>
      </c>
    </row>
    <row r="6" spans="1:5" ht="20.100000000000001" customHeight="1" x14ac:dyDescent="0.25">
      <c r="A6" s="3"/>
      <c r="B6" s="4"/>
      <c r="C6" s="36"/>
      <c r="D6" s="3"/>
      <c r="E6" s="3"/>
    </row>
    <row r="7" spans="1:5" ht="20.100000000000001" customHeight="1" x14ac:dyDescent="0.3">
      <c r="A7" s="54" t="s">
        <v>203</v>
      </c>
      <c r="B7" s="4" t="s">
        <v>204</v>
      </c>
      <c r="C7" s="36" t="s">
        <v>119</v>
      </c>
      <c r="D7" s="3" t="s">
        <v>119</v>
      </c>
      <c r="E7" s="34">
        <v>85</v>
      </c>
    </row>
    <row r="8" spans="1:5" ht="20.100000000000001" customHeight="1" x14ac:dyDescent="0.25">
      <c r="A8" s="54"/>
      <c r="B8" s="223" t="str">
        <f>Übersicht!K27</f>
        <v xml:space="preserve">Ladestraße </v>
      </c>
      <c r="C8" s="36"/>
      <c r="D8" s="3"/>
      <c r="E8"/>
    </row>
    <row r="9" spans="1:5" ht="20.100000000000001" customHeight="1" x14ac:dyDescent="0.3">
      <c r="A9" s="54" t="s">
        <v>205</v>
      </c>
      <c r="B9" s="4" t="s">
        <v>206</v>
      </c>
      <c r="C9" s="36" t="s">
        <v>119</v>
      </c>
      <c r="D9" s="3" t="s">
        <v>119</v>
      </c>
      <c r="E9" s="34">
        <f>E7+1</f>
        <v>86</v>
      </c>
    </row>
    <row r="10" spans="1:5" ht="20.100000000000001" customHeight="1" x14ac:dyDescent="0.25">
      <c r="A10" s="54"/>
      <c r="B10" s="223" t="str">
        <f>Übersicht!K28</f>
        <v>Bahnsteigbel.</v>
      </c>
      <c r="C10" s="36"/>
      <c r="D10" s="3"/>
      <c r="E10"/>
    </row>
    <row r="11" spans="1:5" ht="20.100000000000001" customHeight="1" x14ac:dyDescent="0.3">
      <c r="A11" s="54" t="s">
        <v>207</v>
      </c>
      <c r="B11" s="4" t="s">
        <v>208</v>
      </c>
      <c r="C11" s="36" t="s">
        <v>119</v>
      </c>
      <c r="D11" s="3" t="s">
        <v>119</v>
      </c>
      <c r="E11" s="34">
        <f>E7+2</f>
        <v>87</v>
      </c>
    </row>
    <row r="12" spans="1:5" ht="20.100000000000001" customHeight="1" x14ac:dyDescent="0.25">
      <c r="A12" s="3"/>
      <c r="B12" s="223" t="str">
        <f>Übersicht!K29</f>
        <v>Straßenbeleuchtung</v>
      </c>
      <c r="C12" s="3"/>
      <c r="D12" s="3"/>
      <c r="E12" s="3"/>
    </row>
    <row r="13" spans="1:5" ht="20.100000000000001" customHeight="1" x14ac:dyDescent="0.3">
      <c r="A13" s="60" t="s">
        <v>209</v>
      </c>
      <c r="B13" s="61" t="s">
        <v>210</v>
      </c>
      <c r="C13" s="62" t="s">
        <v>119</v>
      </c>
      <c r="D13" s="63" t="s">
        <v>119</v>
      </c>
      <c r="E13" s="64">
        <f>E7+3</f>
        <v>88</v>
      </c>
    </row>
    <row r="14" spans="1:5" ht="20.100000000000001" customHeight="1" x14ac:dyDescent="0.25">
      <c r="A14" s="84"/>
      <c r="B14" s="224" t="str">
        <f>Übersicht!K30</f>
        <v>Häuser Bhf.</v>
      </c>
      <c r="C14" s="84"/>
      <c r="D14" s="84"/>
      <c r="E14" s="84"/>
    </row>
    <row r="15" spans="1:5" ht="20.100000000000001" customHeight="1" x14ac:dyDescent="0.25">
      <c r="A15" s="84"/>
      <c r="B15" s="57"/>
      <c r="C15" s="84"/>
      <c r="D15" s="83"/>
      <c r="E15" s="84"/>
    </row>
    <row r="16" spans="1:5" ht="20.100000000000001" customHeight="1" x14ac:dyDescent="0.25">
      <c r="A16" s="84"/>
      <c r="B16" s="57"/>
      <c r="C16" s="84"/>
      <c r="D16" s="84"/>
      <c r="E16" s="84"/>
    </row>
    <row r="17" spans="1:5" ht="20.100000000000001" customHeight="1" x14ac:dyDescent="0.25">
      <c r="A17" s="84"/>
      <c r="B17" s="58"/>
      <c r="C17" s="83"/>
      <c r="D17" s="84"/>
      <c r="E17" s="84"/>
    </row>
    <row r="18" spans="1:5" ht="20.100000000000001" customHeight="1" x14ac:dyDescent="0.25">
      <c r="A18" s="84"/>
      <c r="B18" s="58"/>
      <c r="C18" s="83"/>
      <c r="D18" s="84"/>
      <c r="E18" s="84"/>
    </row>
    <row r="19" spans="1:5" ht="20.100000000000001" customHeight="1" x14ac:dyDescent="0.25">
      <c r="A19" s="84"/>
      <c r="B19" s="57"/>
      <c r="C19" s="59"/>
      <c r="D19" s="84"/>
      <c r="E19" s="84"/>
    </row>
    <row r="20" spans="1:5" ht="20.100000000000001" customHeight="1" x14ac:dyDescent="0.25">
      <c r="A20" s="84"/>
      <c r="B20" s="57"/>
      <c r="C20" s="59"/>
      <c r="D20" s="84"/>
      <c r="E20" s="84"/>
    </row>
    <row r="21" spans="1:5" ht="20.100000000000001" customHeight="1" x14ac:dyDescent="0.25">
      <c r="A21" s="84"/>
      <c r="B21" s="57"/>
      <c r="C21" s="84"/>
      <c r="D21" s="84"/>
      <c r="E21" s="84"/>
    </row>
    <row r="22" spans="1:5" ht="20.100000000000001" customHeight="1" x14ac:dyDescent="0.25">
      <c r="A22" s="84"/>
      <c r="B22" s="58"/>
      <c r="C22" s="83"/>
      <c r="D22" s="84"/>
      <c r="E22" s="84"/>
    </row>
    <row r="23" spans="1:5" ht="20.100000000000001" customHeight="1" x14ac:dyDescent="0.25">
      <c r="A23" s="84"/>
      <c r="B23" s="57"/>
      <c r="C23" s="84"/>
      <c r="D23" s="84"/>
      <c r="E23" s="84"/>
    </row>
  </sheetData>
  <mergeCells count="2">
    <mergeCell ref="C1:E1"/>
    <mergeCell ref="C3:D3"/>
  </mergeCells>
  <conditionalFormatting sqref="E6">
    <cfRule type="cellIs" dxfId="38" priority="2" operator="notEqual">
      <formula>D6</formula>
    </cfRule>
  </conditionalFormatting>
  <conditionalFormatting sqref="E16:E22">
    <cfRule type="cellIs" dxfId="37" priority="1" operator="notEqual">
      <formula>D16</formula>
    </cfRule>
  </conditionalFormatting>
  <hyperlinks>
    <hyperlink ref="A1" location="Übersicht!A1" display="Übersicht" xr:uid="{00000000-0004-0000-3C00-000000000000}"/>
    <hyperlink ref="E3" r:id="rId1" display="..\Moba Doc\LDT SA-DEC 4 Schaltdecoder.pdf" xr:uid="{00000000-0004-0000-3C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autoPageBreaks="0"/>
  </sheetPr>
  <dimension ref="A1:I1246"/>
  <sheetViews>
    <sheetView tabSelected="1" zoomScaleNormal="100" workbookViewId="0">
      <pane ySplit="3" topLeftCell="A224" activePane="bottomLeft" state="frozen"/>
      <selection pane="bottomLeft" activeCell="C242" sqref="C242"/>
    </sheetView>
  </sheetViews>
  <sheetFormatPr baseColWidth="10" defaultColWidth="10.6640625" defaultRowHeight="13.2" x14ac:dyDescent="0.25"/>
  <cols>
    <col min="1" max="1" width="11.44140625" style="2" customWidth="1"/>
    <col min="2" max="2" width="26.6640625" customWidth="1"/>
    <col min="3" max="3" width="8.44140625" style="2" customWidth="1"/>
    <col min="4" max="4" width="8.6640625" style="75" customWidth="1"/>
    <col min="5" max="5" width="7.109375" customWidth="1"/>
    <col min="6" max="6" width="18.5546875" style="73" bestFit="1" customWidth="1"/>
    <col min="7" max="8" width="10.6640625" style="2"/>
  </cols>
  <sheetData>
    <row r="1" spans="1:9" ht="24.9" customHeight="1" thickBot="1" x14ac:dyDescent="0.3">
      <c r="A1" s="17" t="s">
        <v>92</v>
      </c>
      <c r="B1" s="30" t="str">
        <f>Übersicht!A11</f>
        <v>Decoder 12</v>
      </c>
      <c r="C1" s="307"/>
      <c r="D1" s="313" t="str">
        <f>Übersicht!M17</f>
        <v>Licht</v>
      </c>
      <c r="E1" s="314"/>
      <c r="F1" s="315"/>
    </row>
    <row r="2" spans="1:9" ht="9.9" customHeight="1" thickBot="1" x14ac:dyDescent="0.3">
      <c r="A2" s="23"/>
      <c r="B2" s="32"/>
      <c r="C2" s="22"/>
      <c r="D2" s="74"/>
      <c r="E2" s="22"/>
      <c r="F2" s="25"/>
    </row>
    <row r="3" spans="1:9" ht="24.9" customHeight="1" thickBot="1" x14ac:dyDescent="0.3">
      <c r="A3" s="212"/>
      <c r="B3" s="198" t="s">
        <v>211</v>
      </c>
      <c r="C3" s="323" t="s">
        <v>60</v>
      </c>
      <c r="D3" s="324"/>
      <c r="E3" s="325"/>
      <c r="F3" s="274" t="s">
        <v>299</v>
      </c>
    </row>
    <row r="4" spans="1:9" ht="9.9" customHeight="1" x14ac:dyDescent="0.25">
      <c r="A4" s="23"/>
      <c r="B4" s="32"/>
      <c r="C4" s="22"/>
      <c r="D4" s="74"/>
      <c r="E4" s="22"/>
      <c r="F4" s="25"/>
    </row>
    <row r="5" spans="1:9" ht="39.6" x14ac:dyDescent="0.25">
      <c r="A5" s="237" t="s">
        <v>160</v>
      </c>
      <c r="B5" s="238" t="s">
        <v>99</v>
      </c>
      <c r="C5" s="334"/>
      <c r="D5" s="239" t="s">
        <v>298</v>
      </c>
      <c r="E5" s="237" t="s">
        <v>5</v>
      </c>
      <c r="F5" s="236" t="s">
        <v>99</v>
      </c>
    </row>
    <row r="6" spans="1:9" x14ac:dyDescent="0.25">
      <c r="A6" s="83"/>
      <c r="B6" s="57"/>
      <c r="C6" s="84"/>
      <c r="D6" s="235"/>
      <c r="E6" s="83"/>
      <c r="F6" s="232"/>
    </row>
    <row r="7" spans="1:9" ht="20.100000000000001" customHeight="1" x14ac:dyDescent="0.25">
      <c r="A7" s="92">
        <v>77</v>
      </c>
      <c r="B7" s="180" t="s">
        <v>118</v>
      </c>
      <c r="C7" s="92">
        <v>7</v>
      </c>
      <c r="D7" s="116">
        <v>9</v>
      </c>
      <c r="E7" s="92"/>
      <c r="F7" s="98"/>
    </row>
    <row r="8" spans="1:9" ht="20.100000000000001" customHeight="1" x14ac:dyDescent="0.25">
      <c r="A8" s="92">
        <v>8</v>
      </c>
      <c r="B8" s="180" t="s">
        <v>307</v>
      </c>
      <c r="C8" s="92"/>
      <c r="D8" s="116">
        <v>55</v>
      </c>
      <c r="E8" s="92"/>
      <c r="F8" s="98" t="str">
        <f>VLOOKUP(D8,'Q Mode'!A2:F43,6,1)</f>
        <v xml:space="preserve">Qdecoder </v>
      </c>
    </row>
    <row r="9" spans="1:9" ht="20.100000000000001" customHeight="1" x14ac:dyDescent="0.25">
      <c r="A9" s="225">
        <v>29</v>
      </c>
      <c r="B9" s="228" t="s">
        <v>302</v>
      </c>
      <c r="C9" s="227"/>
      <c r="D9" s="226">
        <v>6</v>
      </c>
      <c r="E9" s="225"/>
      <c r="F9" s="196"/>
    </row>
    <row r="10" spans="1:9" ht="20.100000000000001" customHeight="1" x14ac:dyDescent="0.25">
      <c r="A10" s="225">
        <v>57</v>
      </c>
      <c r="B10" s="228" t="s">
        <v>303</v>
      </c>
      <c r="C10" s="227"/>
      <c r="D10" s="226">
        <v>1</v>
      </c>
      <c r="E10" s="225"/>
      <c r="F10" s="241" t="str">
        <f>VLOOKUP(D10,'Q Mode'!A1:E6,5,1)</f>
        <v>DCC</v>
      </c>
    </row>
    <row r="11" spans="1:9" ht="20.100000000000001" customHeight="1" x14ac:dyDescent="0.25">
      <c r="A11" s="225">
        <v>61</v>
      </c>
      <c r="B11" s="228" t="s">
        <v>300</v>
      </c>
      <c r="C11" s="227">
        <v>1023</v>
      </c>
      <c r="D11" s="226">
        <v>0</v>
      </c>
      <c r="E11" s="225"/>
      <c r="F11" s="196"/>
    </row>
    <row r="12" spans="1:9" ht="20.100000000000001" customHeight="1" x14ac:dyDescent="0.25">
      <c r="A12" s="225">
        <v>62</v>
      </c>
      <c r="B12" s="228" t="s">
        <v>301</v>
      </c>
      <c r="C12" s="227"/>
      <c r="D12" s="226">
        <v>100</v>
      </c>
      <c r="E12" s="240">
        <f>256*D11+D12</f>
        <v>100</v>
      </c>
      <c r="F12" s="233"/>
      <c r="G12" s="81"/>
      <c r="H12" s="81"/>
    </row>
    <row r="13" spans="1:9" s="57" customFormat="1" ht="20.100000000000001" customHeight="1" x14ac:dyDescent="0.25">
      <c r="A13" s="230"/>
      <c r="B13" s="231"/>
      <c r="C13" s="230"/>
      <c r="D13" s="232"/>
      <c r="E13" s="231"/>
      <c r="F13" s="234"/>
      <c r="G13" s="84"/>
      <c r="H13" s="84"/>
      <c r="I13" s="84"/>
    </row>
    <row r="14" spans="1:9" s="57" customFormat="1" ht="20.100000000000001" customHeight="1" x14ac:dyDescent="0.25">
      <c r="A14" s="85">
        <v>1</v>
      </c>
      <c r="B14" s="288" t="s">
        <v>357</v>
      </c>
      <c r="C14" s="335">
        <v>1</v>
      </c>
      <c r="D14" s="94">
        <v>101</v>
      </c>
      <c r="E14" s="95">
        <f>256*D15+D14</f>
        <v>101</v>
      </c>
      <c r="F14" s="290" t="str">
        <f>Übersicht!O15</f>
        <v>Bahnsteigbel. dev.</v>
      </c>
      <c r="G14" s="84"/>
      <c r="H14" s="84"/>
      <c r="I14" s="58"/>
    </row>
    <row r="15" spans="1:9" s="57" customFormat="1" ht="20.100000000000001" customHeight="1" x14ac:dyDescent="0.25">
      <c r="A15" s="92">
        <v>9</v>
      </c>
      <c r="B15" s="97" t="s">
        <v>343</v>
      </c>
      <c r="C15" s="92"/>
      <c r="D15" s="98">
        <v>0</v>
      </c>
      <c r="E15" s="92"/>
      <c r="F15" s="99"/>
      <c r="G15" s="84"/>
      <c r="H15" s="84"/>
      <c r="I15" s="58"/>
    </row>
    <row r="16" spans="1:9" s="57" customFormat="1" ht="20.100000000000001" customHeight="1" x14ac:dyDescent="0.25">
      <c r="A16" s="92">
        <v>550</v>
      </c>
      <c r="B16" s="97" t="s">
        <v>224</v>
      </c>
      <c r="C16" s="92"/>
      <c r="D16" s="98">
        <v>62</v>
      </c>
      <c r="E16" s="92"/>
      <c r="F16" s="98" t="str">
        <f>VLOOKUP(D16,'Q Mode'!A2:B52,2,TRUE)</f>
        <v>Leuchtstoffröhre dev.</v>
      </c>
      <c r="G16" s="84"/>
      <c r="H16" s="84"/>
      <c r="I16" s="58"/>
    </row>
    <row r="17" spans="1:9" s="57" customFormat="1" ht="20.100000000000001" customHeight="1" x14ac:dyDescent="0.25">
      <c r="A17" s="92">
        <v>111</v>
      </c>
      <c r="B17" s="97" t="s">
        <v>212</v>
      </c>
      <c r="C17" s="92"/>
      <c r="D17" s="116">
        <v>0</v>
      </c>
      <c r="E17" s="92"/>
      <c r="F17" s="98"/>
      <c r="G17" s="84"/>
      <c r="H17" s="84"/>
      <c r="I17" s="58"/>
    </row>
    <row r="18" spans="1:9" s="57" customFormat="1" ht="20.100000000000001" customHeight="1" x14ac:dyDescent="0.25">
      <c r="A18" s="92">
        <v>112</v>
      </c>
      <c r="B18" s="97" t="s">
        <v>213</v>
      </c>
      <c r="C18" s="92"/>
      <c r="D18" s="98">
        <v>100</v>
      </c>
      <c r="E18" s="92"/>
      <c r="F18" s="98"/>
      <c r="G18" s="84"/>
      <c r="H18" s="37"/>
      <c r="I18" s="109"/>
    </row>
    <row r="19" spans="1:9" s="57" customFormat="1" ht="20.100000000000001" customHeight="1" x14ac:dyDescent="0.25">
      <c r="A19" s="92">
        <v>113</v>
      </c>
      <c r="B19" s="97" t="s">
        <v>214</v>
      </c>
      <c r="C19" s="92"/>
      <c r="D19" s="116">
        <v>0</v>
      </c>
      <c r="E19" s="92"/>
      <c r="F19" s="98"/>
      <c r="G19" s="84"/>
      <c r="H19" s="84"/>
      <c r="I19" s="109"/>
    </row>
    <row r="20" spans="1:9" s="57" customFormat="1" ht="20.100000000000001" customHeight="1" x14ac:dyDescent="0.25">
      <c r="A20" s="92">
        <v>114</v>
      </c>
      <c r="B20" s="97" t="s">
        <v>215</v>
      </c>
      <c r="C20" s="92"/>
      <c r="D20" s="116">
        <v>25</v>
      </c>
      <c r="E20" s="92"/>
      <c r="F20" s="98"/>
      <c r="G20" s="84"/>
      <c r="H20" s="84"/>
      <c r="I20" s="109"/>
    </row>
    <row r="21" spans="1:9" s="57" customFormat="1" ht="20.100000000000001" customHeight="1" x14ac:dyDescent="0.25">
      <c r="A21" s="92">
        <v>115</v>
      </c>
      <c r="B21" s="97" t="s">
        <v>216</v>
      </c>
      <c r="C21" s="92"/>
      <c r="D21" s="116">
        <v>25</v>
      </c>
      <c r="E21" s="92"/>
      <c r="F21" s="98"/>
      <c r="G21" s="84"/>
      <c r="H21" s="84"/>
      <c r="I21" s="109"/>
    </row>
    <row r="22" spans="1:9" s="57" customFormat="1" ht="20.100000000000001" customHeight="1" x14ac:dyDescent="0.25">
      <c r="A22" s="92">
        <v>116</v>
      </c>
      <c r="B22" s="97" t="s">
        <v>217</v>
      </c>
      <c r="C22" s="92"/>
      <c r="D22" s="116">
        <v>0</v>
      </c>
      <c r="E22" s="92"/>
      <c r="F22" s="98"/>
      <c r="G22" s="84"/>
      <c r="H22" s="84"/>
      <c r="I22" s="109"/>
    </row>
    <row r="23" spans="1:9" s="57" customFormat="1" ht="20.100000000000001" customHeight="1" x14ac:dyDescent="0.25">
      <c r="A23" s="92">
        <v>117</v>
      </c>
      <c r="B23" s="180" t="s">
        <v>218</v>
      </c>
      <c r="C23" s="336"/>
      <c r="D23" s="98">
        <v>0</v>
      </c>
      <c r="E23" s="92"/>
      <c r="F23" s="98"/>
      <c r="G23" s="84"/>
      <c r="H23" s="37"/>
      <c r="I23" s="109"/>
    </row>
    <row r="24" spans="1:9" s="57" customFormat="1" ht="20.100000000000001" customHeight="1" x14ac:dyDescent="0.25">
      <c r="A24" s="92">
        <v>118</v>
      </c>
      <c r="B24" s="97" t="s">
        <v>219</v>
      </c>
      <c r="C24" s="92"/>
      <c r="D24" s="98">
        <v>0</v>
      </c>
      <c r="E24" s="92"/>
      <c r="F24" s="98"/>
      <c r="G24" s="84"/>
      <c r="H24" s="2"/>
      <c r="I24" s="110"/>
    </row>
    <row r="25" spans="1:9" s="57" customFormat="1" ht="20.100000000000001" customHeight="1" x14ac:dyDescent="0.25">
      <c r="A25" s="92">
        <v>119</v>
      </c>
      <c r="B25" s="180" t="s">
        <v>220</v>
      </c>
      <c r="C25" s="336"/>
      <c r="D25" s="98">
        <v>0</v>
      </c>
      <c r="E25" s="92"/>
      <c r="F25" s="98"/>
      <c r="G25" s="84"/>
      <c r="H25" s="84"/>
      <c r="I25" s="58"/>
    </row>
    <row r="26" spans="1:9" ht="20.100000000000001" customHeight="1" x14ac:dyDescent="0.25">
      <c r="A26" s="92">
        <v>120</v>
      </c>
      <c r="B26" s="97" t="s">
        <v>221</v>
      </c>
      <c r="C26" s="92"/>
      <c r="D26" s="98">
        <v>0</v>
      </c>
      <c r="E26" s="92"/>
      <c r="F26" s="98"/>
      <c r="H26" s="84"/>
      <c r="I26" s="58"/>
    </row>
    <row r="27" spans="1:9" ht="20.100000000000001" customHeight="1" x14ac:dyDescent="0.25">
      <c r="A27" s="92">
        <v>100</v>
      </c>
      <c r="B27" s="97" t="s">
        <v>222</v>
      </c>
      <c r="C27" s="92"/>
      <c r="D27" s="98"/>
      <c r="E27" s="92"/>
      <c r="F27" s="98"/>
      <c r="G27" s="81"/>
      <c r="I27" s="80"/>
    </row>
    <row r="28" spans="1:9" ht="20.100000000000001" customHeight="1" thickBot="1" x14ac:dyDescent="0.3">
      <c r="A28" s="87">
        <v>280</v>
      </c>
      <c r="B28" s="88" t="s">
        <v>223</v>
      </c>
      <c r="C28" s="87"/>
      <c r="D28" s="117"/>
      <c r="E28" s="87"/>
      <c r="F28" s="89"/>
      <c r="I28" s="80"/>
    </row>
    <row r="29" spans="1:9" s="57" customFormat="1" ht="20.100000000000001" customHeight="1" x14ac:dyDescent="0.25">
      <c r="A29" s="76">
        <v>551</v>
      </c>
      <c r="B29" s="182" t="s">
        <v>232</v>
      </c>
      <c r="C29" s="337"/>
      <c r="D29" s="78">
        <v>0</v>
      </c>
      <c r="E29" s="76"/>
      <c r="F29" s="82"/>
      <c r="G29" s="84"/>
      <c r="H29" s="84"/>
      <c r="I29" s="58"/>
    </row>
    <row r="30" spans="1:9" s="57" customFormat="1" ht="20.100000000000001" customHeight="1" x14ac:dyDescent="0.25">
      <c r="A30" s="85">
        <v>552</v>
      </c>
      <c r="B30" s="288" t="s">
        <v>358</v>
      </c>
      <c r="C30" s="335">
        <v>2</v>
      </c>
      <c r="D30" s="94">
        <v>102</v>
      </c>
      <c r="E30" s="95">
        <f>256*D29+D30</f>
        <v>102</v>
      </c>
      <c r="F30" s="290" t="str">
        <f>Übersicht!O16</f>
        <v>Bel. Ladestaße dev.</v>
      </c>
      <c r="G30" s="84"/>
      <c r="H30" s="84"/>
      <c r="I30" s="58"/>
    </row>
    <row r="31" spans="1:9" s="57" customFormat="1" ht="20.100000000000001" customHeight="1" x14ac:dyDescent="0.25">
      <c r="A31" s="112">
        <v>553</v>
      </c>
      <c r="B31" s="113" t="s">
        <v>233</v>
      </c>
      <c r="C31" s="112"/>
      <c r="D31" s="114">
        <v>62</v>
      </c>
      <c r="E31" s="112"/>
      <c r="F31" s="115" t="str">
        <f>VLOOKUP(D31,'Q Mode'!A2:B52,2,TRUE)</f>
        <v>Leuchtstoffröhre dev.</v>
      </c>
      <c r="G31" s="84"/>
      <c r="H31" s="84"/>
      <c r="I31" s="58"/>
    </row>
    <row r="32" spans="1:9" s="57" customFormat="1" ht="20.100000000000001" customHeight="1" x14ac:dyDescent="0.25">
      <c r="A32" s="96">
        <v>121</v>
      </c>
      <c r="B32" s="86" t="s">
        <v>212</v>
      </c>
      <c r="C32" s="338"/>
      <c r="D32" s="116">
        <v>0</v>
      </c>
      <c r="E32" s="96"/>
      <c r="F32" s="101"/>
      <c r="G32" s="84"/>
      <c r="H32" s="84"/>
      <c r="I32" s="58"/>
    </row>
    <row r="33" spans="1:9" s="57" customFormat="1" ht="20.100000000000001" customHeight="1" x14ac:dyDescent="0.25">
      <c r="A33" s="92">
        <v>122</v>
      </c>
      <c r="B33" s="86" t="s">
        <v>213</v>
      </c>
      <c r="C33" s="339"/>
      <c r="D33" s="98">
        <v>100</v>
      </c>
      <c r="E33" s="92"/>
      <c r="F33" s="99"/>
      <c r="G33" s="84"/>
      <c r="H33" s="84"/>
      <c r="I33" s="58"/>
    </row>
    <row r="34" spans="1:9" s="57" customFormat="1" ht="20.100000000000001" customHeight="1" x14ac:dyDescent="0.25">
      <c r="A34" s="92">
        <v>123</v>
      </c>
      <c r="B34" s="86" t="s">
        <v>225</v>
      </c>
      <c r="C34" s="339"/>
      <c r="D34" s="116">
        <v>0</v>
      </c>
      <c r="E34" s="92"/>
      <c r="F34" s="99"/>
      <c r="G34" s="84"/>
      <c r="H34" s="84"/>
      <c r="I34" s="58"/>
    </row>
    <row r="35" spans="1:9" s="57" customFormat="1" ht="20.100000000000001" customHeight="1" x14ac:dyDescent="0.25">
      <c r="A35" s="92">
        <v>124</v>
      </c>
      <c r="B35" s="86" t="s">
        <v>226</v>
      </c>
      <c r="C35" s="339"/>
      <c r="D35" s="116">
        <v>25</v>
      </c>
      <c r="E35" s="92"/>
      <c r="F35" s="99"/>
      <c r="G35" s="84"/>
      <c r="H35" s="84"/>
      <c r="I35" s="58"/>
    </row>
    <row r="36" spans="1:9" s="57" customFormat="1" ht="20.100000000000001" customHeight="1" x14ac:dyDescent="0.25">
      <c r="A36" s="92">
        <v>125</v>
      </c>
      <c r="B36" s="86" t="s">
        <v>227</v>
      </c>
      <c r="C36" s="339"/>
      <c r="D36" s="116">
        <v>25</v>
      </c>
      <c r="E36" s="92"/>
      <c r="F36" s="99"/>
      <c r="G36" s="84"/>
      <c r="H36" s="84"/>
      <c r="I36" s="58"/>
    </row>
    <row r="37" spans="1:9" s="57" customFormat="1" ht="20.100000000000001" customHeight="1" x14ac:dyDescent="0.25">
      <c r="A37" s="92">
        <v>126</v>
      </c>
      <c r="B37" s="86" t="s">
        <v>228</v>
      </c>
      <c r="C37" s="339"/>
      <c r="D37" s="116">
        <v>0</v>
      </c>
      <c r="E37" s="92"/>
      <c r="F37" s="99"/>
      <c r="G37" s="84"/>
      <c r="H37" s="84"/>
      <c r="I37" s="58"/>
    </row>
    <row r="38" spans="1:9" s="57" customFormat="1" ht="20.100000000000001" customHeight="1" x14ac:dyDescent="0.25">
      <c r="A38" s="92">
        <v>127</v>
      </c>
      <c r="B38" s="86" t="s">
        <v>229</v>
      </c>
      <c r="C38" s="339"/>
      <c r="D38" s="98">
        <v>0</v>
      </c>
      <c r="E38" s="92"/>
      <c r="F38" s="99"/>
      <c r="G38" s="84"/>
      <c r="H38" s="84"/>
      <c r="I38" s="58"/>
    </row>
    <row r="39" spans="1:9" s="57" customFormat="1" ht="20.100000000000001" customHeight="1" x14ac:dyDescent="0.25">
      <c r="A39" s="92">
        <v>128</v>
      </c>
      <c r="B39" s="86" t="s">
        <v>230</v>
      </c>
      <c r="C39" s="339"/>
      <c r="D39" s="98">
        <v>0</v>
      </c>
      <c r="E39" s="92"/>
      <c r="F39" s="99"/>
      <c r="G39" s="84"/>
      <c r="H39" s="84"/>
      <c r="I39" s="58"/>
    </row>
    <row r="40" spans="1:9" s="57" customFormat="1" ht="20.100000000000001" customHeight="1" x14ac:dyDescent="0.25">
      <c r="A40" s="92">
        <v>129</v>
      </c>
      <c r="B40" s="86" t="s">
        <v>231</v>
      </c>
      <c r="C40" s="339"/>
      <c r="D40" s="98">
        <v>0</v>
      </c>
      <c r="E40" s="92"/>
      <c r="F40" s="99"/>
      <c r="G40" s="84"/>
      <c r="H40" s="84"/>
      <c r="I40" s="58"/>
    </row>
    <row r="41" spans="1:9" ht="20.100000000000001" customHeight="1" x14ac:dyDescent="0.25">
      <c r="A41" s="92">
        <v>130</v>
      </c>
      <c r="B41" s="86" t="s">
        <v>221</v>
      </c>
      <c r="C41" s="339"/>
      <c r="D41" s="98">
        <v>0</v>
      </c>
      <c r="E41" s="92"/>
      <c r="F41" s="99"/>
      <c r="H41" s="84"/>
      <c r="I41" s="58"/>
    </row>
    <row r="42" spans="1:9" ht="20.100000000000001" customHeight="1" x14ac:dyDescent="0.25">
      <c r="A42" s="92">
        <v>101</v>
      </c>
      <c r="B42" s="86" t="s">
        <v>222</v>
      </c>
      <c r="C42" s="339"/>
      <c r="D42" s="98"/>
      <c r="E42" s="92"/>
      <c r="F42" s="99"/>
      <c r="G42" s="81"/>
      <c r="I42" s="80"/>
    </row>
    <row r="43" spans="1:9" ht="20.100000000000001" customHeight="1" thickBot="1" x14ac:dyDescent="0.3">
      <c r="A43" s="87">
        <v>281</v>
      </c>
      <c r="B43" s="88" t="s">
        <v>223</v>
      </c>
      <c r="C43" s="87"/>
      <c r="D43" s="89"/>
      <c r="E43" s="87"/>
      <c r="F43" s="90"/>
    </row>
    <row r="44" spans="1:9" s="57" customFormat="1" ht="20.100000000000001" customHeight="1" x14ac:dyDescent="0.25">
      <c r="A44" s="213">
        <v>554</v>
      </c>
      <c r="B44" s="214" t="s">
        <v>234</v>
      </c>
      <c r="C44" s="216"/>
      <c r="D44" s="215">
        <v>0</v>
      </c>
      <c r="E44" s="216"/>
      <c r="F44" s="217"/>
      <c r="G44" s="84"/>
      <c r="H44" s="2"/>
      <c r="I44"/>
    </row>
    <row r="45" spans="1:9" s="57" customFormat="1" ht="20.100000000000001" customHeight="1" x14ac:dyDescent="0.25">
      <c r="A45" s="92">
        <v>555</v>
      </c>
      <c r="B45" s="288" t="s">
        <v>359</v>
      </c>
      <c r="C45" s="340">
        <v>3</v>
      </c>
      <c r="D45" s="94">
        <v>103</v>
      </c>
      <c r="E45" s="95">
        <f>256*D44+D45</f>
        <v>103</v>
      </c>
      <c r="F45" s="290" t="str">
        <f>Übersicht!O17</f>
        <v xml:space="preserve">Ladekran </v>
      </c>
      <c r="G45" s="84"/>
      <c r="H45" s="84"/>
    </row>
    <row r="46" spans="1:9" s="57" customFormat="1" ht="20.100000000000001" customHeight="1" x14ac:dyDescent="0.25">
      <c r="A46" s="92">
        <v>556</v>
      </c>
      <c r="B46" s="111" t="s">
        <v>235</v>
      </c>
      <c r="C46" s="341"/>
      <c r="D46" s="98">
        <v>75</v>
      </c>
      <c r="E46" s="92"/>
      <c r="F46" s="99" t="str">
        <f>VLOOKUP(D46,'Q Mode'!A2:B52,2,TRUE)</f>
        <v>Dampflampe (Lampe)</v>
      </c>
      <c r="G46" s="84"/>
      <c r="H46" s="84"/>
    </row>
    <row r="47" spans="1:9" s="57" customFormat="1" ht="20.100000000000001" customHeight="1" x14ac:dyDescent="0.25">
      <c r="A47" s="92">
        <v>131</v>
      </c>
      <c r="B47" s="86" t="s">
        <v>212</v>
      </c>
      <c r="C47" s="342"/>
      <c r="D47" s="116">
        <v>0</v>
      </c>
      <c r="E47" s="96"/>
      <c r="F47" s="101"/>
      <c r="G47" s="84"/>
      <c r="H47" s="84"/>
    </row>
    <row r="48" spans="1:9" s="57" customFormat="1" ht="20.100000000000001" customHeight="1" x14ac:dyDescent="0.25">
      <c r="A48" s="96">
        <v>132</v>
      </c>
      <c r="B48" s="86" t="s">
        <v>213</v>
      </c>
      <c r="C48" s="339"/>
      <c r="D48" s="98">
        <v>100</v>
      </c>
      <c r="E48" s="92"/>
      <c r="F48" s="99"/>
      <c r="G48" s="84"/>
      <c r="H48" s="84"/>
    </row>
    <row r="49" spans="1:9" s="57" customFormat="1" ht="20.100000000000001" customHeight="1" x14ac:dyDescent="0.25">
      <c r="A49" s="92">
        <v>133</v>
      </c>
      <c r="B49" s="86" t="s">
        <v>225</v>
      </c>
      <c r="C49" s="339"/>
      <c r="D49" s="116">
        <v>0</v>
      </c>
      <c r="E49" s="92"/>
      <c r="F49" s="99"/>
      <c r="G49" s="84"/>
      <c r="H49" s="84"/>
    </row>
    <row r="50" spans="1:9" s="57" customFormat="1" ht="20.100000000000001" customHeight="1" x14ac:dyDescent="0.25">
      <c r="A50" s="92">
        <v>134</v>
      </c>
      <c r="B50" s="86" t="s">
        <v>226</v>
      </c>
      <c r="C50" s="339"/>
      <c r="D50" s="116">
        <v>25</v>
      </c>
      <c r="E50" s="92"/>
      <c r="F50" s="99"/>
      <c r="G50" s="84"/>
      <c r="H50" s="84"/>
    </row>
    <row r="51" spans="1:9" s="57" customFormat="1" ht="20.100000000000001" customHeight="1" x14ac:dyDescent="0.25">
      <c r="A51" s="92">
        <v>135</v>
      </c>
      <c r="B51" s="86" t="s">
        <v>227</v>
      </c>
      <c r="C51" s="339"/>
      <c r="D51" s="116">
        <v>25</v>
      </c>
      <c r="E51" s="92"/>
      <c r="F51" s="99"/>
      <c r="G51" s="84"/>
      <c r="H51" s="84"/>
    </row>
    <row r="52" spans="1:9" s="57" customFormat="1" ht="20.100000000000001" customHeight="1" x14ac:dyDescent="0.25">
      <c r="A52" s="92">
        <v>136</v>
      </c>
      <c r="B52" s="86" t="s">
        <v>228</v>
      </c>
      <c r="C52" s="339"/>
      <c r="D52" s="116">
        <v>0</v>
      </c>
      <c r="E52" s="92"/>
      <c r="F52" s="99"/>
      <c r="G52" s="84"/>
      <c r="H52" s="84"/>
    </row>
    <row r="53" spans="1:9" s="57" customFormat="1" ht="20.100000000000001" customHeight="1" x14ac:dyDescent="0.25">
      <c r="A53" s="92">
        <v>137</v>
      </c>
      <c r="B53" s="86" t="s">
        <v>229</v>
      </c>
      <c r="C53" s="339"/>
      <c r="D53" s="98">
        <v>0</v>
      </c>
      <c r="E53" s="92"/>
      <c r="F53" s="99"/>
      <c r="G53" s="84"/>
      <c r="H53" s="84"/>
    </row>
    <row r="54" spans="1:9" s="57" customFormat="1" ht="20.100000000000001" customHeight="1" x14ac:dyDescent="0.25">
      <c r="A54" s="92">
        <v>138</v>
      </c>
      <c r="B54" s="86" t="s">
        <v>230</v>
      </c>
      <c r="C54" s="339"/>
      <c r="D54" s="98">
        <v>0</v>
      </c>
      <c r="E54" s="92"/>
      <c r="F54" s="99"/>
      <c r="G54" s="84"/>
      <c r="H54" s="84"/>
    </row>
    <row r="55" spans="1:9" s="57" customFormat="1" ht="20.100000000000001" customHeight="1" x14ac:dyDescent="0.25">
      <c r="A55" s="92">
        <v>139</v>
      </c>
      <c r="B55" s="86" t="s">
        <v>231</v>
      </c>
      <c r="C55" s="339"/>
      <c r="D55" s="98">
        <v>0</v>
      </c>
      <c r="E55" s="92"/>
      <c r="F55" s="99"/>
      <c r="G55" s="84"/>
      <c r="H55" s="84"/>
    </row>
    <row r="56" spans="1:9" ht="20.100000000000001" customHeight="1" x14ac:dyDescent="0.25">
      <c r="A56" s="92">
        <v>140</v>
      </c>
      <c r="B56" s="86" t="s">
        <v>221</v>
      </c>
      <c r="C56" s="339"/>
      <c r="D56" s="98">
        <v>0</v>
      </c>
      <c r="E56" s="92"/>
      <c r="F56" s="99"/>
      <c r="H56" s="84"/>
      <c r="I56" s="57"/>
    </row>
    <row r="57" spans="1:9" ht="20.100000000000001" customHeight="1" x14ac:dyDescent="0.25">
      <c r="A57" s="92">
        <v>102</v>
      </c>
      <c r="B57" s="86" t="s">
        <v>222</v>
      </c>
      <c r="C57" s="339"/>
      <c r="D57" s="98"/>
      <c r="E57" s="92"/>
      <c r="F57" s="99"/>
      <c r="G57" s="81"/>
    </row>
    <row r="58" spans="1:9" ht="20.100000000000001" customHeight="1" thickBot="1" x14ac:dyDescent="0.3">
      <c r="A58" s="87">
        <v>282</v>
      </c>
      <c r="B58" s="88" t="s">
        <v>223</v>
      </c>
      <c r="C58" s="87"/>
      <c r="D58" s="89"/>
      <c r="E58" s="87"/>
      <c r="F58" s="90"/>
    </row>
    <row r="59" spans="1:9" s="57" customFormat="1" ht="20.100000000000001" customHeight="1" x14ac:dyDescent="0.25">
      <c r="A59" s="76">
        <v>557</v>
      </c>
      <c r="B59" s="77" t="s">
        <v>236</v>
      </c>
      <c r="C59" s="76"/>
      <c r="D59" s="78">
        <v>0</v>
      </c>
      <c r="E59" s="76"/>
      <c r="F59" s="79"/>
      <c r="G59" s="84"/>
      <c r="H59" s="2"/>
      <c r="I59"/>
    </row>
    <row r="60" spans="1:9" s="57" customFormat="1" ht="20.100000000000001" customHeight="1" x14ac:dyDescent="0.25">
      <c r="A60" s="85">
        <v>558</v>
      </c>
      <c r="B60" s="288" t="s">
        <v>360</v>
      </c>
      <c r="C60" s="335">
        <v>4</v>
      </c>
      <c r="D60" s="94">
        <v>104</v>
      </c>
      <c r="E60" s="95">
        <f>256*D59+D60</f>
        <v>104</v>
      </c>
      <c r="F60" s="290" t="str">
        <f>Übersicht!O18</f>
        <v>Hofbeleuchtung</v>
      </c>
      <c r="G60" s="84"/>
      <c r="H60" s="84"/>
    </row>
    <row r="61" spans="1:9" s="57" customFormat="1" ht="20.100000000000001" customHeight="1" x14ac:dyDescent="0.25">
      <c r="A61" s="92">
        <v>559</v>
      </c>
      <c r="B61" s="97" t="s">
        <v>237</v>
      </c>
      <c r="C61" s="341"/>
      <c r="D61" s="102">
        <v>106</v>
      </c>
      <c r="E61" s="103"/>
      <c r="F61" s="104" t="str">
        <f>VLOOKUP(D61,'Q Mode'!A2:B52,2,TRUE)</f>
        <v>Treppenhausbel.</v>
      </c>
      <c r="G61" s="84"/>
      <c r="H61" s="84"/>
    </row>
    <row r="62" spans="1:9" s="57" customFormat="1" ht="20.100000000000001" customHeight="1" x14ac:dyDescent="0.25">
      <c r="A62" s="96">
        <v>141</v>
      </c>
      <c r="B62" s="86" t="s">
        <v>212</v>
      </c>
      <c r="C62" s="342"/>
      <c r="D62" s="116">
        <v>0</v>
      </c>
      <c r="E62" s="92"/>
      <c r="F62" s="99"/>
      <c r="G62" s="84"/>
      <c r="H62" s="84"/>
    </row>
    <row r="63" spans="1:9" s="57" customFormat="1" ht="20.100000000000001" customHeight="1" x14ac:dyDescent="0.25">
      <c r="A63" s="92">
        <v>142</v>
      </c>
      <c r="B63" s="86" t="s">
        <v>213</v>
      </c>
      <c r="C63" s="339"/>
      <c r="D63" s="98">
        <v>100</v>
      </c>
      <c r="E63" s="92"/>
      <c r="F63" s="99"/>
      <c r="G63" s="84"/>
      <c r="H63" s="84"/>
    </row>
    <row r="64" spans="1:9" s="57" customFormat="1" ht="20.100000000000001" customHeight="1" x14ac:dyDescent="0.25">
      <c r="A64" s="92">
        <v>143</v>
      </c>
      <c r="B64" s="86" t="s">
        <v>225</v>
      </c>
      <c r="C64" s="339"/>
      <c r="D64" s="116">
        <v>0</v>
      </c>
      <c r="E64" s="92"/>
      <c r="F64" s="99"/>
      <c r="G64" s="84"/>
      <c r="H64" s="84"/>
    </row>
    <row r="65" spans="1:9" s="57" customFormat="1" ht="20.100000000000001" customHeight="1" x14ac:dyDescent="0.25">
      <c r="A65" s="92">
        <v>144</v>
      </c>
      <c r="B65" s="86" t="s">
        <v>226</v>
      </c>
      <c r="C65" s="339"/>
      <c r="D65" s="116">
        <v>25</v>
      </c>
      <c r="E65" s="92"/>
      <c r="F65" s="99"/>
      <c r="G65" s="84"/>
      <c r="H65" s="84"/>
    </row>
    <row r="66" spans="1:9" s="57" customFormat="1" ht="20.100000000000001" customHeight="1" x14ac:dyDescent="0.25">
      <c r="A66" s="92">
        <v>145</v>
      </c>
      <c r="B66" s="86" t="s">
        <v>227</v>
      </c>
      <c r="C66" s="339"/>
      <c r="D66" s="116">
        <v>25</v>
      </c>
      <c r="E66" s="92"/>
      <c r="F66" s="99"/>
      <c r="G66" s="84"/>
      <c r="H66" s="84"/>
    </row>
    <row r="67" spans="1:9" s="57" customFormat="1" ht="20.100000000000001" customHeight="1" x14ac:dyDescent="0.25">
      <c r="A67" s="92">
        <v>146</v>
      </c>
      <c r="B67" s="86" t="s">
        <v>228</v>
      </c>
      <c r="C67" s="339"/>
      <c r="D67" s="116">
        <v>0</v>
      </c>
      <c r="E67" s="92"/>
      <c r="F67" s="99"/>
      <c r="G67" s="84"/>
      <c r="H67" s="84"/>
    </row>
    <row r="68" spans="1:9" s="57" customFormat="1" ht="20.100000000000001" customHeight="1" x14ac:dyDescent="0.25">
      <c r="A68" s="92">
        <v>147</v>
      </c>
      <c r="B68" s="86" t="s">
        <v>229</v>
      </c>
      <c r="C68" s="339"/>
      <c r="D68" s="98">
        <v>0</v>
      </c>
      <c r="E68" s="92"/>
      <c r="F68" s="99"/>
      <c r="G68" s="84"/>
      <c r="H68" s="84"/>
    </row>
    <row r="69" spans="1:9" s="57" customFormat="1" ht="20.100000000000001" customHeight="1" x14ac:dyDescent="0.25">
      <c r="A69" s="92">
        <v>148</v>
      </c>
      <c r="B69" s="86" t="s">
        <v>230</v>
      </c>
      <c r="C69" s="339"/>
      <c r="D69" s="98">
        <v>0</v>
      </c>
      <c r="E69" s="92"/>
      <c r="F69" s="99"/>
      <c r="G69" s="84"/>
      <c r="H69" s="84"/>
    </row>
    <row r="70" spans="1:9" s="57" customFormat="1" ht="20.100000000000001" customHeight="1" x14ac:dyDescent="0.25">
      <c r="A70" s="92">
        <v>149</v>
      </c>
      <c r="B70" s="86" t="s">
        <v>231</v>
      </c>
      <c r="C70" s="339"/>
      <c r="D70" s="98">
        <v>0</v>
      </c>
      <c r="E70" s="92"/>
      <c r="F70" s="99"/>
      <c r="G70" s="84"/>
      <c r="H70" s="84"/>
    </row>
    <row r="71" spans="1:9" ht="20.100000000000001" customHeight="1" x14ac:dyDescent="0.25">
      <c r="A71" s="92">
        <v>150</v>
      </c>
      <c r="B71" s="86" t="s">
        <v>221</v>
      </c>
      <c r="C71" s="339"/>
      <c r="D71" s="98">
        <v>0</v>
      </c>
      <c r="E71" s="92"/>
      <c r="F71" s="99"/>
      <c r="H71" s="84"/>
      <c r="I71" s="57"/>
    </row>
    <row r="72" spans="1:9" ht="20.100000000000001" customHeight="1" x14ac:dyDescent="0.25">
      <c r="A72" s="92">
        <v>103</v>
      </c>
      <c r="B72" s="86" t="s">
        <v>222</v>
      </c>
      <c r="C72" s="339"/>
      <c r="D72" s="98"/>
      <c r="E72" s="92"/>
      <c r="F72" s="99"/>
      <c r="G72" s="81"/>
    </row>
    <row r="73" spans="1:9" s="57" customFormat="1" ht="20.100000000000001" customHeight="1" thickBot="1" x14ac:dyDescent="0.3">
      <c r="A73" s="87">
        <v>183</v>
      </c>
      <c r="B73" s="88" t="s">
        <v>223</v>
      </c>
      <c r="C73" s="87"/>
      <c r="D73" s="89"/>
      <c r="E73" s="87"/>
      <c r="F73" s="90"/>
      <c r="G73" s="84"/>
      <c r="H73" s="2"/>
      <c r="I73"/>
    </row>
    <row r="74" spans="1:9" s="57" customFormat="1" ht="20.100000000000001" customHeight="1" x14ac:dyDescent="0.25">
      <c r="A74" s="218">
        <v>560</v>
      </c>
      <c r="B74" s="219" t="s">
        <v>238</v>
      </c>
      <c r="C74" s="218"/>
      <c r="D74" s="220">
        <v>0</v>
      </c>
      <c r="E74" s="218"/>
      <c r="F74" s="221"/>
      <c r="G74" s="84"/>
      <c r="H74" s="84"/>
    </row>
    <row r="75" spans="1:9" s="57" customFormat="1" ht="20.100000000000001" customHeight="1" x14ac:dyDescent="0.25">
      <c r="A75" s="103">
        <v>561</v>
      </c>
      <c r="B75" s="289" t="s">
        <v>361</v>
      </c>
      <c r="C75" s="343">
        <v>5</v>
      </c>
      <c r="D75" s="102">
        <v>106</v>
      </c>
      <c r="E75" s="105">
        <f>256*D74+D75</f>
        <v>106</v>
      </c>
      <c r="F75" s="290" t="str">
        <f>Übersicht!O19</f>
        <v>Lau Sig D (rot / gr)</v>
      </c>
      <c r="G75" s="84"/>
      <c r="H75" s="84"/>
    </row>
    <row r="76" spans="1:9" s="57" customFormat="1" ht="20.100000000000001" customHeight="1" x14ac:dyDescent="0.25">
      <c r="A76" s="92">
        <v>562</v>
      </c>
      <c r="B76" s="97" t="s">
        <v>239</v>
      </c>
      <c r="C76" s="92"/>
      <c r="D76" s="98">
        <v>19</v>
      </c>
      <c r="E76" s="293" t="s">
        <v>364</v>
      </c>
      <c r="F76" s="99" t="str">
        <f>VLOOKUP(D76,'Q Mode'!A2:B52,2,TRUE)</f>
        <v>Signal (rot/gr/ge)</v>
      </c>
      <c r="G76" s="84"/>
      <c r="H76" s="84"/>
    </row>
    <row r="77" spans="1:9" s="57" customFormat="1" ht="20.100000000000001" customHeight="1" x14ac:dyDescent="0.25">
      <c r="A77" s="96">
        <v>151</v>
      </c>
      <c r="B77" s="86" t="s">
        <v>212</v>
      </c>
      <c r="C77" s="342"/>
      <c r="D77" s="116">
        <v>0</v>
      </c>
      <c r="E77" s="96"/>
      <c r="F77" s="101"/>
      <c r="G77" s="84"/>
      <c r="H77" s="84"/>
    </row>
    <row r="78" spans="1:9" s="57" customFormat="1" ht="20.100000000000001" customHeight="1" x14ac:dyDescent="0.25">
      <c r="A78" s="92">
        <v>152</v>
      </c>
      <c r="B78" s="86" t="s">
        <v>213</v>
      </c>
      <c r="C78" s="339"/>
      <c r="D78" s="98">
        <v>100</v>
      </c>
      <c r="E78" s="92"/>
      <c r="F78" s="99"/>
      <c r="G78" s="84"/>
      <c r="H78" s="84"/>
    </row>
    <row r="79" spans="1:9" s="57" customFormat="1" ht="20.100000000000001" customHeight="1" x14ac:dyDescent="0.25">
      <c r="A79" s="92">
        <v>153</v>
      </c>
      <c r="B79" s="86" t="s">
        <v>225</v>
      </c>
      <c r="C79" s="339"/>
      <c r="D79" s="116">
        <v>0</v>
      </c>
      <c r="E79" s="92"/>
      <c r="F79" s="99"/>
      <c r="G79" s="84"/>
      <c r="H79" s="84"/>
    </row>
    <row r="80" spans="1:9" s="57" customFormat="1" ht="20.100000000000001" customHeight="1" x14ac:dyDescent="0.25">
      <c r="A80" s="92">
        <v>154</v>
      </c>
      <c r="B80" s="86" t="s">
        <v>226</v>
      </c>
      <c r="C80" s="339"/>
      <c r="D80" s="116">
        <v>25</v>
      </c>
      <c r="E80" s="92"/>
      <c r="F80" s="99"/>
      <c r="G80" s="84"/>
      <c r="H80" s="84"/>
    </row>
    <row r="81" spans="1:9" s="57" customFormat="1" ht="20.100000000000001" customHeight="1" x14ac:dyDescent="0.25">
      <c r="A81" s="92">
        <v>155</v>
      </c>
      <c r="B81" s="86" t="s">
        <v>227</v>
      </c>
      <c r="C81" s="339"/>
      <c r="D81" s="116">
        <v>25</v>
      </c>
      <c r="E81" s="92"/>
      <c r="F81" s="99"/>
      <c r="G81" s="84"/>
      <c r="H81" s="84"/>
    </row>
    <row r="82" spans="1:9" s="57" customFormat="1" ht="20.100000000000001" customHeight="1" x14ac:dyDescent="0.25">
      <c r="A82" s="92">
        <v>156</v>
      </c>
      <c r="B82" s="86" t="s">
        <v>228</v>
      </c>
      <c r="C82" s="339"/>
      <c r="D82" s="116">
        <v>0</v>
      </c>
      <c r="E82" s="92"/>
      <c r="F82" s="99"/>
      <c r="G82" s="84"/>
      <c r="H82" s="84"/>
    </row>
    <row r="83" spans="1:9" s="57" customFormat="1" ht="20.100000000000001" customHeight="1" x14ac:dyDescent="0.25">
      <c r="A83" s="92">
        <v>157</v>
      </c>
      <c r="B83" s="86" t="s">
        <v>229</v>
      </c>
      <c r="C83" s="339"/>
      <c r="D83" s="98">
        <v>0</v>
      </c>
      <c r="E83" s="92"/>
      <c r="F83" s="99"/>
      <c r="G83" s="84"/>
      <c r="H83" s="84"/>
    </row>
    <row r="84" spans="1:9" s="57" customFormat="1" ht="20.100000000000001" customHeight="1" x14ac:dyDescent="0.25">
      <c r="A84" s="92">
        <v>158</v>
      </c>
      <c r="B84" s="86" t="s">
        <v>230</v>
      </c>
      <c r="C84" s="339"/>
      <c r="D84" s="98">
        <v>0</v>
      </c>
      <c r="E84" s="92"/>
      <c r="F84" s="99"/>
      <c r="G84" s="84"/>
      <c r="H84" s="84"/>
    </row>
    <row r="85" spans="1:9" s="57" customFormat="1" ht="20.100000000000001" customHeight="1" x14ac:dyDescent="0.25">
      <c r="A85" s="92">
        <v>159</v>
      </c>
      <c r="B85" s="86" t="s">
        <v>231</v>
      </c>
      <c r="C85" s="339"/>
      <c r="D85" s="98">
        <v>0</v>
      </c>
      <c r="E85" s="92"/>
      <c r="F85" s="99"/>
      <c r="G85" s="84"/>
      <c r="H85" s="84"/>
    </row>
    <row r="86" spans="1:9" ht="20.100000000000001" customHeight="1" x14ac:dyDescent="0.25">
      <c r="A86" s="92">
        <v>160</v>
      </c>
      <c r="B86" s="86" t="s">
        <v>221</v>
      </c>
      <c r="C86" s="339"/>
      <c r="D86" s="98">
        <v>0</v>
      </c>
      <c r="E86" s="92"/>
      <c r="F86" s="99"/>
      <c r="H86" s="84"/>
      <c r="I86" s="57"/>
    </row>
    <row r="87" spans="1:9" ht="20.100000000000001" customHeight="1" x14ac:dyDescent="0.25">
      <c r="A87" s="92">
        <v>104</v>
      </c>
      <c r="B87" s="86" t="s">
        <v>222</v>
      </c>
      <c r="C87" s="339"/>
      <c r="D87" s="98"/>
      <c r="E87" s="92"/>
      <c r="F87" s="99"/>
      <c r="G87" s="81"/>
    </row>
    <row r="88" spans="1:9" ht="20.100000000000001" customHeight="1" thickBot="1" x14ac:dyDescent="0.3">
      <c r="A88" s="87">
        <v>184</v>
      </c>
      <c r="B88" s="88" t="s">
        <v>223</v>
      </c>
      <c r="C88" s="87"/>
      <c r="D88" s="89"/>
      <c r="E88" s="87"/>
      <c r="F88" s="90"/>
    </row>
    <row r="89" spans="1:9" s="57" customFormat="1" ht="20.100000000000001" customHeight="1" x14ac:dyDescent="0.25">
      <c r="A89" s="216">
        <v>563</v>
      </c>
      <c r="B89" s="214" t="s">
        <v>240</v>
      </c>
      <c r="C89" s="216"/>
      <c r="D89" s="215">
        <v>0</v>
      </c>
      <c r="E89" s="216"/>
      <c r="F89" s="217"/>
      <c r="G89" s="84"/>
      <c r="H89" s="2"/>
      <c r="I89"/>
    </row>
    <row r="90" spans="1:9" s="57" customFormat="1" ht="20.100000000000001" customHeight="1" x14ac:dyDescent="0.25">
      <c r="A90" s="85">
        <v>564</v>
      </c>
      <c r="B90" s="288" t="s">
        <v>344</v>
      </c>
      <c r="C90" s="335">
        <v>6</v>
      </c>
      <c r="D90" s="94">
        <v>106</v>
      </c>
      <c r="E90" s="95">
        <f>256*D89+D90</f>
        <v>106</v>
      </c>
      <c r="F90" s="290" t="str">
        <f>Übersicht!O20</f>
        <v>Lau Sig D (ge/gr)</v>
      </c>
      <c r="G90" s="84"/>
      <c r="H90" s="84"/>
    </row>
    <row r="91" spans="1:9" s="57" customFormat="1" ht="20.100000000000001" customHeight="1" x14ac:dyDescent="0.25">
      <c r="A91" s="92">
        <v>565</v>
      </c>
      <c r="B91" s="97" t="s">
        <v>241</v>
      </c>
      <c r="C91" s="341"/>
      <c r="D91" s="102" t="s">
        <v>365</v>
      </c>
      <c r="E91" s="292" t="s">
        <v>364</v>
      </c>
      <c r="F91" s="104" t="str">
        <f>VLOOKUP(D91,'Q Mode'!A2:B52,2,TRUE)</f>
        <v>festgelegt</v>
      </c>
      <c r="G91" s="84"/>
      <c r="H91" s="84"/>
    </row>
    <row r="92" spans="1:9" s="57" customFormat="1" ht="20.100000000000001" customHeight="1" x14ac:dyDescent="0.25">
      <c r="A92" s="96">
        <v>161</v>
      </c>
      <c r="B92" s="86" t="s">
        <v>212</v>
      </c>
      <c r="C92" s="342"/>
      <c r="D92" s="116">
        <v>0</v>
      </c>
      <c r="E92" s="92"/>
      <c r="F92" s="99"/>
      <c r="G92" s="84"/>
      <c r="H92" s="84"/>
    </row>
    <row r="93" spans="1:9" s="57" customFormat="1" ht="20.100000000000001" customHeight="1" x14ac:dyDescent="0.25">
      <c r="A93" s="92">
        <v>162</v>
      </c>
      <c r="B93" s="86" t="s">
        <v>213</v>
      </c>
      <c r="C93" s="339"/>
      <c r="D93" s="98">
        <v>100</v>
      </c>
      <c r="E93" s="92"/>
      <c r="F93" s="99"/>
      <c r="G93" s="84"/>
      <c r="H93" s="84"/>
    </row>
    <row r="94" spans="1:9" s="57" customFormat="1" ht="20.100000000000001" customHeight="1" x14ac:dyDescent="0.25">
      <c r="A94" s="92">
        <v>163</v>
      </c>
      <c r="B94" s="86" t="s">
        <v>225</v>
      </c>
      <c r="C94" s="339"/>
      <c r="D94" s="116">
        <v>0</v>
      </c>
      <c r="E94" s="92"/>
      <c r="F94" s="99"/>
      <c r="G94" s="84"/>
      <c r="H94" s="84"/>
    </row>
    <row r="95" spans="1:9" s="57" customFormat="1" ht="20.100000000000001" customHeight="1" x14ac:dyDescent="0.25">
      <c r="A95" s="92">
        <v>164</v>
      </c>
      <c r="B95" s="86" t="s">
        <v>226</v>
      </c>
      <c r="C95" s="339"/>
      <c r="D95" s="116">
        <v>25</v>
      </c>
      <c r="E95" s="92"/>
      <c r="F95" s="99"/>
      <c r="G95" s="84"/>
      <c r="H95" s="84"/>
    </row>
    <row r="96" spans="1:9" s="57" customFormat="1" ht="20.100000000000001" customHeight="1" x14ac:dyDescent="0.25">
      <c r="A96" s="92">
        <v>165</v>
      </c>
      <c r="B96" s="86" t="s">
        <v>227</v>
      </c>
      <c r="C96" s="339"/>
      <c r="D96" s="116">
        <v>25</v>
      </c>
      <c r="E96" s="92"/>
      <c r="F96" s="99"/>
      <c r="G96" s="84"/>
      <c r="H96" s="84"/>
    </row>
    <row r="97" spans="1:9" s="57" customFormat="1" ht="20.100000000000001" customHeight="1" x14ac:dyDescent="0.25">
      <c r="A97" s="92">
        <v>166</v>
      </c>
      <c r="B97" s="86" t="s">
        <v>228</v>
      </c>
      <c r="C97" s="339"/>
      <c r="D97" s="116">
        <v>0</v>
      </c>
      <c r="E97" s="92"/>
      <c r="F97" s="99"/>
      <c r="G97" s="84"/>
      <c r="H97" s="84"/>
    </row>
    <row r="98" spans="1:9" s="57" customFormat="1" ht="20.100000000000001" customHeight="1" x14ac:dyDescent="0.25">
      <c r="A98" s="92">
        <v>167</v>
      </c>
      <c r="B98" s="86" t="s">
        <v>229</v>
      </c>
      <c r="C98" s="339"/>
      <c r="D98" s="98">
        <v>0</v>
      </c>
      <c r="E98" s="92"/>
      <c r="F98" s="99"/>
      <c r="G98" s="84"/>
      <c r="H98" s="84"/>
    </row>
    <row r="99" spans="1:9" s="57" customFormat="1" ht="20.100000000000001" customHeight="1" x14ac:dyDescent="0.25">
      <c r="A99" s="92">
        <v>168</v>
      </c>
      <c r="B99" s="86" t="s">
        <v>230</v>
      </c>
      <c r="C99" s="339"/>
      <c r="D99" s="98">
        <v>0</v>
      </c>
      <c r="E99" s="92"/>
      <c r="F99" s="99"/>
      <c r="G99" s="84"/>
      <c r="H99" s="84"/>
    </row>
    <row r="100" spans="1:9" s="57" customFormat="1" ht="20.100000000000001" customHeight="1" x14ac:dyDescent="0.25">
      <c r="A100" s="92">
        <v>169</v>
      </c>
      <c r="B100" s="86" t="s">
        <v>231</v>
      </c>
      <c r="C100" s="339"/>
      <c r="D100" s="98">
        <v>0</v>
      </c>
      <c r="E100" s="92"/>
      <c r="F100" s="99"/>
      <c r="G100" s="84"/>
      <c r="H100" s="84"/>
    </row>
    <row r="101" spans="1:9" ht="20.100000000000001" customHeight="1" x14ac:dyDescent="0.25">
      <c r="A101" s="92">
        <v>170</v>
      </c>
      <c r="B101" s="86" t="s">
        <v>221</v>
      </c>
      <c r="C101" s="339"/>
      <c r="D101" s="98">
        <v>0</v>
      </c>
      <c r="E101" s="92"/>
      <c r="F101" s="99"/>
      <c r="H101" s="84"/>
      <c r="I101" s="57"/>
    </row>
    <row r="102" spans="1:9" ht="20.100000000000001" customHeight="1" x14ac:dyDescent="0.25">
      <c r="A102" s="92">
        <v>105</v>
      </c>
      <c r="B102" s="86" t="s">
        <v>222</v>
      </c>
      <c r="C102" s="339"/>
      <c r="D102" s="98"/>
      <c r="E102" s="92"/>
      <c r="F102" s="99"/>
      <c r="G102" s="81"/>
    </row>
    <row r="103" spans="1:9" ht="20.100000000000001" customHeight="1" thickBot="1" x14ac:dyDescent="0.3">
      <c r="A103" s="91">
        <v>185</v>
      </c>
      <c r="B103" s="88" t="s">
        <v>223</v>
      </c>
      <c r="C103" s="87"/>
      <c r="D103" s="89"/>
      <c r="E103" s="87"/>
      <c r="F103" s="229"/>
    </row>
    <row r="104" spans="1:9" s="57" customFormat="1" ht="20.100000000000001" customHeight="1" x14ac:dyDescent="0.25">
      <c r="A104" s="216">
        <v>566</v>
      </c>
      <c r="B104" s="287" t="s">
        <v>242</v>
      </c>
      <c r="C104" s="216"/>
      <c r="D104" s="215">
        <v>0</v>
      </c>
      <c r="E104" s="216"/>
      <c r="F104" s="217"/>
      <c r="G104" s="84"/>
      <c r="H104" s="2"/>
      <c r="I104"/>
    </row>
    <row r="105" spans="1:9" s="57" customFormat="1" ht="20.100000000000001" customHeight="1" x14ac:dyDescent="0.25">
      <c r="A105" s="85">
        <v>567</v>
      </c>
      <c r="B105" s="288" t="s">
        <v>345</v>
      </c>
      <c r="C105" s="335">
        <v>7</v>
      </c>
      <c r="D105" s="94">
        <v>107</v>
      </c>
      <c r="E105" s="95">
        <f>256*D104+D105</f>
        <v>107</v>
      </c>
      <c r="F105" s="290" t="str">
        <f>Übersicht!O19</f>
        <v>Lau Sig D (rot / gr)</v>
      </c>
      <c r="G105" s="84"/>
      <c r="H105" s="84"/>
    </row>
    <row r="106" spans="1:9" s="57" customFormat="1" ht="20.100000000000001" customHeight="1" x14ac:dyDescent="0.25">
      <c r="A106" s="92">
        <v>568</v>
      </c>
      <c r="B106" s="180" t="s">
        <v>243</v>
      </c>
      <c r="C106" s="341"/>
      <c r="D106" s="102" t="s">
        <v>365</v>
      </c>
      <c r="E106" s="294" t="s">
        <v>364</v>
      </c>
      <c r="F106" s="104" t="str">
        <f>VLOOKUP(D106,'Q Mode'!A2:B52,2,TRUE)</f>
        <v>festgelegt</v>
      </c>
      <c r="G106" s="84"/>
      <c r="H106" s="84"/>
    </row>
    <row r="107" spans="1:9" s="57" customFormat="1" ht="20.100000000000001" customHeight="1" x14ac:dyDescent="0.25">
      <c r="A107" s="96">
        <v>171</v>
      </c>
      <c r="B107" s="86" t="s">
        <v>212</v>
      </c>
      <c r="C107" s="342"/>
      <c r="D107" s="116">
        <v>0</v>
      </c>
      <c r="E107" s="92"/>
      <c r="F107" s="99"/>
      <c r="G107" s="84"/>
      <c r="H107" s="84"/>
    </row>
    <row r="108" spans="1:9" s="57" customFormat="1" ht="20.100000000000001" customHeight="1" x14ac:dyDescent="0.25">
      <c r="A108" s="92">
        <v>172</v>
      </c>
      <c r="B108" s="86" t="s">
        <v>213</v>
      </c>
      <c r="C108" s="339"/>
      <c r="D108" s="98">
        <v>100</v>
      </c>
      <c r="E108" s="92"/>
      <c r="F108" s="99"/>
      <c r="G108" s="84"/>
      <c r="H108" s="84"/>
    </row>
    <row r="109" spans="1:9" s="57" customFormat="1" ht="20.100000000000001" customHeight="1" x14ac:dyDescent="0.25">
      <c r="A109" s="92">
        <v>173</v>
      </c>
      <c r="B109" s="86" t="s">
        <v>225</v>
      </c>
      <c r="C109" s="339"/>
      <c r="D109" s="116">
        <v>0</v>
      </c>
      <c r="E109" s="92"/>
      <c r="F109" s="99"/>
      <c r="G109" s="84"/>
      <c r="H109" s="84"/>
    </row>
    <row r="110" spans="1:9" s="57" customFormat="1" ht="20.100000000000001" customHeight="1" x14ac:dyDescent="0.25">
      <c r="A110" s="92">
        <v>174</v>
      </c>
      <c r="B110" s="86" t="s">
        <v>226</v>
      </c>
      <c r="C110" s="339"/>
      <c r="D110" s="116">
        <v>25</v>
      </c>
      <c r="E110" s="92"/>
      <c r="F110" s="99"/>
      <c r="G110" s="84"/>
      <c r="H110" s="84"/>
    </row>
    <row r="111" spans="1:9" s="57" customFormat="1" ht="20.100000000000001" customHeight="1" x14ac:dyDescent="0.25">
      <c r="A111" s="92">
        <v>175</v>
      </c>
      <c r="B111" s="86" t="s">
        <v>227</v>
      </c>
      <c r="C111" s="339"/>
      <c r="D111" s="116">
        <v>25</v>
      </c>
      <c r="E111" s="92"/>
      <c r="F111" s="99"/>
      <c r="G111" s="84"/>
      <c r="H111" s="84"/>
    </row>
    <row r="112" spans="1:9" s="57" customFormat="1" ht="20.100000000000001" customHeight="1" x14ac:dyDescent="0.25">
      <c r="A112" s="92">
        <v>176</v>
      </c>
      <c r="B112" s="86" t="s">
        <v>228</v>
      </c>
      <c r="C112" s="339"/>
      <c r="D112" s="116">
        <v>0</v>
      </c>
      <c r="E112" s="92"/>
      <c r="F112" s="99"/>
      <c r="G112" s="84"/>
      <c r="H112" s="84"/>
    </row>
    <row r="113" spans="1:9" s="57" customFormat="1" ht="20.100000000000001" customHeight="1" x14ac:dyDescent="0.25">
      <c r="A113" s="92">
        <v>177</v>
      </c>
      <c r="B113" s="86" t="s">
        <v>229</v>
      </c>
      <c r="C113" s="339"/>
      <c r="D113" s="98">
        <v>0</v>
      </c>
      <c r="E113" s="92"/>
      <c r="F113" s="99"/>
      <c r="G113" s="84"/>
      <c r="H113" s="84"/>
    </row>
    <row r="114" spans="1:9" s="57" customFormat="1" ht="20.100000000000001" customHeight="1" x14ac:dyDescent="0.25">
      <c r="A114" s="92">
        <v>178</v>
      </c>
      <c r="B114" s="86" t="s">
        <v>230</v>
      </c>
      <c r="C114" s="339"/>
      <c r="D114" s="98">
        <v>0</v>
      </c>
      <c r="E114" s="92"/>
      <c r="F114" s="99"/>
      <c r="G114" s="84"/>
      <c r="H114" s="84"/>
    </row>
    <row r="115" spans="1:9" s="57" customFormat="1" ht="20.100000000000001" customHeight="1" x14ac:dyDescent="0.25">
      <c r="A115" s="92">
        <v>179</v>
      </c>
      <c r="B115" s="86" t="s">
        <v>231</v>
      </c>
      <c r="C115" s="339"/>
      <c r="D115" s="98">
        <v>0</v>
      </c>
      <c r="E115" s="92"/>
      <c r="F115" s="99"/>
      <c r="G115" s="84"/>
      <c r="H115" s="84"/>
    </row>
    <row r="116" spans="1:9" ht="20.100000000000001" customHeight="1" x14ac:dyDescent="0.25">
      <c r="A116" s="92">
        <v>180</v>
      </c>
      <c r="B116" s="86" t="s">
        <v>221</v>
      </c>
      <c r="C116" s="339"/>
      <c r="D116" s="98">
        <v>0</v>
      </c>
      <c r="E116" s="92"/>
      <c r="F116" s="99"/>
      <c r="H116" s="84"/>
      <c r="I116" s="57"/>
    </row>
    <row r="117" spans="1:9" ht="20.100000000000001" customHeight="1" x14ac:dyDescent="0.25">
      <c r="A117" s="92">
        <v>106</v>
      </c>
      <c r="B117" s="86" t="s">
        <v>222</v>
      </c>
      <c r="C117" s="339"/>
      <c r="D117" s="98"/>
      <c r="E117" s="92"/>
      <c r="F117" s="99"/>
      <c r="G117" s="81"/>
    </row>
    <row r="118" spans="1:9" ht="20.100000000000001" customHeight="1" thickBot="1" x14ac:dyDescent="0.3">
      <c r="A118" s="87">
        <v>186</v>
      </c>
      <c r="B118" s="88" t="s">
        <v>223</v>
      </c>
      <c r="C118" s="87"/>
      <c r="D118" s="89"/>
      <c r="E118" s="87"/>
      <c r="F118" s="90"/>
    </row>
    <row r="119" spans="1:9" s="57" customFormat="1" ht="20.100000000000001" customHeight="1" x14ac:dyDescent="0.25">
      <c r="A119" s="216">
        <v>569</v>
      </c>
      <c r="B119" s="287" t="s">
        <v>244</v>
      </c>
      <c r="C119" s="216"/>
      <c r="D119" s="215">
        <v>0</v>
      </c>
      <c r="E119" s="216"/>
      <c r="F119" s="217"/>
      <c r="G119" s="84"/>
      <c r="H119" s="2"/>
      <c r="I119"/>
    </row>
    <row r="120" spans="1:9" s="57" customFormat="1" ht="20.100000000000001" customHeight="1" x14ac:dyDescent="0.25">
      <c r="A120" s="85">
        <v>570</v>
      </c>
      <c r="B120" s="288" t="s">
        <v>346</v>
      </c>
      <c r="C120" s="335">
        <v>8</v>
      </c>
      <c r="D120" s="94">
        <v>108</v>
      </c>
      <c r="E120" s="95">
        <f>256*D119+D120</f>
        <v>108</v>
      </c>
      <c r="F120" s="290" t="str">
        <f>Übersicht!O20</f>
        <v>Lau Sig D (ge/gr)</v>
      </c>
      <c r="G120" s="84"/>
      <c r="H120" s="84"/>
    </row>
    <row r="121" spans="1:9" s="57" customFormat="1" ht="20.100000000000001" customHeight="1" x14ac:dyDescent="0.25">
      <c r="A121" s="92">
        <v>571</v>
      </c>
      <c r="B121" s="180" t="s">
        <v>245</v>
      </c>
      <c r="C121" s="103"/>
      <c r="D121" s="102">
        <v>0</v>
      </c>
      <c r="E121" s="103"/>
      <c r="F121" s="104" t="e">
        <f>VLOOKUP(D121,'Q Mode'!A2:B52,2,TRUE)</f>
        <v>#N/A</v>
      </c>
      <c r="G121" s="84"/>
      <c r="H121" s="84"/>
    </row>
    <row r="122" spans="1:9" s="57" customFormat="1" ht="20.100000000000001" customHeight="1" x14ac:dyDescent="0.25">
      <c r="A122" s="96">
        <v>181</v>
      </c>
      <c r="B122" s="86" t="s">
        <v>212</v>
      </c>
      <c r="C122" s="342"/>
      <c r="D122" s="116">
        <v>0</v>
      </c>
      <c r="E122" s="92"/>
      <c r="F122" s="99"/>
      <c r="G122" s="84"/>
      <c r="H122" s="84"/>
    </row>
    <row r="123" spans="1:9" s="57" customFormat="1" ht="20.100000000000001" customHeight="1" x14ac:dyDescent="0.25">
      <c r="A123" s="92">
        <v>182</v>
      </c>
      <c r="B123" s="86" t="s">
        <v>213</v>
      </c>
      <c r="C123" s="339"/>
      <c r="D123" s="98">
        <v>100</v>
      </c>
      <c r="E123" s="92"/>
      <c r="F123" s="99"/>
      <c r="G123" s="84"/>
      <c r="H123" s="84"/>
    </row>
    <row r="124" spans="1:9" s="57" customFormat="1" ht="20.100000000000001" customHeight="1" x14ac:dyDescent="0.25">
      <c r="A124" s="92">
        <v>183</v>
      </c>
      <c r="B124" s="86" t="s">
        <v>225</v>
      </c>
      <c r="C124" s="339"/>
      <c r="D124" s="116">
        <v>0</v>
      </c>
      <c r="E124" s="92"/>
      <c r="F124" s="99"/>
      <c r="G124" s="84"/>
      <c r="H124" s="84"/>
    </row>
    <row r="125" spans="1:9" s="57" customFormat="1" ht="20.100000000000001" customHeight="1" x14ac:dyDescent="0.25">
      <c r="A125" s="92">
        <v>184</v>
      </c>
      <c r="B125" s="86" t="s">
        <v>226</v>
      </c>
      <c r="C125" s="339"/>
      <c r="D125" s="116">
        <v>25</v>
      </c>
      <c r="E125" s="92"/>
      <c r="F125" s="99"/>
      <c r="G125" s="84"/>
      <c r="H125" s="84"/>
    </row>
    <row r="126" spans="1:9" s="57" customFormat="1" ht="20.100000000000001" customHeight="1" x14ac:dyDescent="0.25">
      <c r="A126" s="92">
        <v>185</v>
      </c>
      <c r="B126" s="86" t="s">
        <v>227</v>
      </c>
      <c r="C126" s="339"/>
      <c r="D126" s="116">
        <v>25</v>
      </c>
      <c r="E126" s="92"/>
      <c r="F126" s="99"/>
      <c r="G126" s="84"/>
      <c r="H126" s="84"/>
    </row>
    <row r="127" spans="1:9" s="57" customFormat="1" ht="20.100000000000001" customHeight="1" x14ac:dyDescent="0.25">
      <c r="A127" s="92">
        <v>186</v>
      </c>
      <c r="B127" s="86" t="s">
        <v>228</v>
      </c>
      <c r="C127" s="339"/>
      <c r="D127" s="116">
        <v>0</v>
      </c>
      <c r="E127" s="92"/>
      <c r="F127" s="99"/>
      <c r="G127" s="84"/>
      <c r="H127" s="84"/>
    </row>
    <row r="128" spans="1:9" s="57" customFormat="1" ht="20.100000000000001" customHeight="1" x14ac:dyDescent="0.25">
      <c r="A128" s="92">
        <v>187</v>
      </c>
      <c r="B128" s="86" t="s">
        <v>229</v>
      </c>
      <c r="C128" s="339"/>
      <c r="D128" s="98">
        <v>0</v>
      </c>
      <c r="E128" s="92"/>
      <c r="F128" s="99"/>
      <c r="G128" s="84"/>
      <c r="H128" s="84"/>
    </row>
    <row r="129" spans="1:9" s="57" customFormat="1" ht="20.100000000000001" customHeight="1" x14ac:dyDescent="0.25">
      <c r="A129" s="92">
        <v>188</v>
      </c>
      <c r="B129" s="86" t="s">
        <v>230</v>
      </c>
      <c r="C129" s="339"/>
      <c r="D129" s="98">
        <v>0</v>
      </c>
      <c r="E129" s="92"/>
      <c r="F129" s="99"/>
      <c r="G129" s="84"/>
      <c r="H129" s="84"/>
    </row>
    <row r="130" spans="1:9" s="57" customFormat="1" ht="20.100000000000001" customHeight="1" x14ac:dyDescent="0.25">
      <c r="A130" s="92">
        <v>189</v>
      </c>
      <c r="B130" s="86" t="s">
        <v>231</v>
      </c>
      <c r="C130" s="339"/>
      <c r="D130" s="98">
        <v>0</v>
      </c>
      <c r="E130" s="92"/>
      <c r="F130" s="99"/>
      <c r="G130" s="84"/>
      <c r="H130" s="84"/>
    </row>
    <row r="131" spans="1:9" ht="20.100000000000001" customHeight="1" x14ac:dyDescent="0.25">
      <c r="A131" s="92">
        <v>190</v>
      </c>
      <c r="B131" s="86" t="s">
        <v>221</v>
      </c>
      <c r="C131" s="339"/>
      <c r="D131" s="98">
        <v>0</v>
      </c>
      <c r="E131" s="92"/>
      <c r="F131" s="99"/>
      <c r="H131" s="84"/>
      <c r="I131" s="57"/>
    </row>
    <row r="132" spans="1:9" ht="20.100000000000001" customHeight="1" x14ac:dyDescent="0.25">
      <c r="A132" s="92">
        <v>107</v>
      </c>
      <c r="B132" s="86" t="s">
        <v>222</v>
      </c>
      <c r="C132" s="339"/>
      <c r="D132" s="98"/>
      <c r="E132" s="92"/>
      <c r="F132" s="99"/>
      <c r="G132" s="81"/>
    </row>
    <row r="133" spans="1:9" ht="20.100000000000001" customHeight="1" thickBot="1" x14ac:dyDescent="0.3">
      <c r="A133" s="87">
        <v>187</v>
      </c>
      <c r="B133" s="88" t="s">
        <v>223</v>
      </c>
      <c r="C133" s="87"/>
      <c r="D133" s="89"/>
      <c r="E133" s="87"/>
      <c r="F133" s="90"/>
    </row>
    <row r="134" spans="1:9" s="57" customFormat="1" ht="20.100000000000001" customHeight="1" x14ac:dyDescent="0.25">
      <c r="A134" s="216">
        <v>572</v>
      </c>
      <c r="B134" s="214" t="s">
        <v>246</v>
      </c>
      <c r="C134" s="216"/>
      <c r="D134" s="215">
        <v>0</v>
      </c>
      <c r="E134" s="216"/>
      <c r="F134" s="217"/>
      <c r="G134" s="84"/>
      <c r="H134" s="2"/>
      <c r="I134"/>
    </row>
    <row r="135" spans="1:9" s="57" customFormat="1" ht="20.100000000000001" customHeight="1" x14ac:dyDescent="0.25">
      <c r="A135" s="85">
        <v>573</v>
      </c>
      <c r="B135" s="288" t="s">
        <v>347</v>
      </c>
      <c r="C135" s="335">
        <v>9</v>
      </c>
      <c r="D135" s="94">
        <v>0</v>
      </c>
      <c r="E135" s="95">
        <f>256*D134+D135</f>
        <v>0</v>
      </c>
      <c r="F135" s="290">
        <f>Übersicht!O23</f>
        <v>0</v>
      </c>
      <c r="G135" s="84"/>
      <c r="H135" s="84"/>
    </row>
    <row r="136" spans="1:9" s="57" customFormat="1" ht="20.100000000000001" customHeight="1" x14ac:dyDescent="0.25">
      <c r="A136" s="92">
        <v>574</v>
      </c>
      <c r="B136" s="97" t="s">
        <v>247</v>
      </c>
      <c r="C136" s="341">
        <v>2</v>
      </c>
      <c r="D136" s="102">
        <v>2</v>
      </c>
      <c r="E136" s="103"/>
      <c r="F136" s="104" t="str">
        <f>VLOOKUP(D136,'Q Mode'!A2:B52,2,TRUE)</f>
        <v>LED (2)</v>
      </c>
      <c r="G136" s="84"/>
      <c r="H136" s="84"/>
    </row>
    <row r="137" spans="1:9" s="57" customFormat="1" ht="20.100000000000001" customHeight="1" x14ac:dyDescent="0.25">
      <c r="A137" s="96">
        <v>191</v>
      </c>
      <c r="B137" s="86" t="s">
        <v>212</v>
      </c>
      <c r="C137" s="342"/>
      <c r="D137" s="116">
        <v>0</v>
      </c>
      <c r="E137" s="92"/>
      <c r="F137" s="99"/>
      <c r="G137" s="84"/>
      <c r="H137" s="84"/>
    </row>
    <row r="138" spans="1:9" s="57" customFormat="1" ht="20.100000000000001" customHeight="1" x14ac:dyDescent="0.25">
      <c r="A138" s="92">
        <v>192</v>
      </c>
      <c r="B138" s="86" t="s">
        <v>213</v>
      </c>
      <c r="C138" s="339"/>
      <c r="D138" s="98">
        <v>100</v>
      </c>
      <c r="E138" s="92"/>
      <c r="F138" s="99"/>
      <c r="G138" s="84"/>
      <c r="H138" s="84"/>
    </row>
    <row r="139" spans="1:9" s="57" customFormat="1" ht="20.100000000000001" customHeight="1" x14ac:dyDescent="0.25">
      <c r="A139" s="92">
        <v>193</v>
      </c>
      <c r="B139" s="86" t="s">
        <v>225</v>
      </c>
      <c r="C139" s="339"/>
      <c r="D139" s="116">
        <v>0</v>
      </c>
      <c r="E139" s="92"/>
      <c r="F139" s="99"/>
      <c r="G139" s="84"/>
      <c r="H139" s="84"/>
    </row>
    <row r="140" spans="1:9" s="57" customFormat="1" ht="20.100000000000001" customHeight="1" x14ac:dyDescent="0.25">
      <c r="A140" s="92">
        <v>194</v>
      </c>
      <c r="B140" s="86" t="s">
        <v>226</v>
      </c>
      <c r="C140" s="339"/>
      <c r="D140" s="116">
        <v>25</v>
      </c>
      <c r="E140" s="92"/>
      <c r="F140" s="99"/>
      <c r="G140" s="84"/>
      <c r="H140" s="84"/>
    </row>
    <row r="141" spans="1:9" s="57" customFormat="1" ht="20.100000000000001" customHeight="1" x14ac:dyDescent="0.25">
      <c r="A141" s="92">
        <v>195</v>
      </c>
      <c r="B141" s="86" t="s">
        <v>227</v>
      </c>
      <c r="C141" s="339"/>
      <c r="D141" s="116">
        <v>25</v>
      </c>
      <c r="E141" s="92"/>
      <c r="F141" s="99"/>
      <c r="G141" s="84"/>
      <c r="H141" s="84"/>
    </row>
    <row r="142" spans="1:9" s="57" customFormat="1" ht="20.100000000000001" customHeight="1" x14ac:dyDescent="0.25">
      <c r="A142" s="92">
        <v>196</v>
      </c>
      <c r="B142" s="86" t="s">
        <v>228</v>
      </c>
      <c r="C142" s="339"/>
      <c r="D142" s="116">
        <v>0</v>
      </c>
      <c r="E142" s="92"/>
      <c r="F142" s="99"/>
      <c r="G142" s="84"/>
      <c r="H142" s="84"/>
    </row>
    <row r="143" spans="1:9" s="57" customFormat="1" ht="20.100000000000001" customHeight="1" x14ac:dyDescent="0.25">
      <c r="A143" s="92">
        <v>197</v>
      </c>
      <c r="B143" s="86" t="s">
        <v>229</v>
      </c>
      <c r="C143" s="339"/>
      <c r="D143" s="98">
        <v>0</v>
      </c>
      <c r="E143" s="92"/>
      <c r="F143" s="99"/>
      <c r="G143" s="84"/>
      <c r="H143" s="84"/>
    </row>
    <row r="144" spans="1:9" s="57" customFormat="1" ht="20.100000000000001" customHeight="1" x14ac:dyDescent="0.25">
      <c r="A144" s="92">
        <v>198</v>
      </c>
      <c r="B144" s="86" t="s">
        <v>230</v>
      </c>
      <c r="C144" s="339"/>
      <c r="D144" s="98">
        <v>0</v>
      </c>
      <c r="E144" s="92"/>
      <c r="F144" s="99"/>
      <c r="G144" s="84"/>
      <c r="H144" s="84"/>
    </row>
    <row r="145" spans="1:9" s="57" customFormat="1" ht="20.100000000000001" customHeight="1" x14ac:dyDescent="0.25">
      <c r="A145" s="92">
        <v>199</v>
      </c>
      <c r="B145" s="86" t="s">
        <v>231</v>
      </c>
      <c r="C145" s="339"/>
      <c r="D145" s="98">
        <v>0</v>
      </c>
      <c r="E145" s="92"/>
      <c r="F145" s="99"/>
      <c r="G145" s="84"/>
      <c r="H145" s="84"/>
    </row>
    <row r="146" spans="1:9" ht="20.100000000000001" customHeight="1" x14ac:dyDescent="0.25">
      <c r="A146" s="92">
        <v>200</v>
      </c>
      <c r="B146" s="86" t="s">
        <v>221</v>
      </c>
      <c r="C146" s="339"/>
      <c r="D146" s="98">
        <v>0</v>
      </c>
      <c r="E146" s="92"/>
      <c r="F146" s="99"/>
      <c r="H146" s="84"/>
      <c r="I146" s="57"/>
    </row>
    <row r="147" spans="1:9" ht="20.100000000000001" customHeight="1" x14ac:dyDescent="0.25">
      <c r="A147" s="92">
        <v>108</v>
      </c>
      <c r="B147" s="86" t="s">
        <v>222</v>
      </c>
      <c r="C147" s="339"/>
      <c r="D147" s="98"/>
      <c r="E147" s="92"/>
      <c r="F147" s="99"/>
      <c r="G147" s="81"/>
    </row>
    <row r="148" spans="1:9" ht="20.100000000000001" customHeight="1" thickBot="1" x14ac:dyDescent="0.3">
      <c r="A148" s="87">
        <v>188</v>
      </c>
      <c r="B148" s="88" t="s">
        <v>223</v>
      </c>
      <c r="C148" s="87"/>
      <c r="D148" s="89"/>
      <c r="E148" s="87"/>
      <c r="F148" s="90"/>
    </row>
    <row r="149" spans="1:9" s="57" customFormat="1" ht="20.100000000000001" customHeight="1" x14ac:dyDescent="0.25">
      <c r="A149" s="216">
        <v>575</v>
      </c>
      <c r="B149" s="214" t="s">
        <v>248</v>
      </c>
      <c r="C149" s="216"/>
      <c r="D149" s="215">
        <v>0</v>
      </c>
      <c r="E149" s="216"/>
      <c r="F149" s="217"/>
      <c r="G149" s="84"/>
      <c r="H149" s="2"/>
      <c r="I149"/>
    </row>
    <row r="150" spans="1:9" s="57" customFormat="1" ht="20.100000000000001" customHeight="1" x14ac:dyDescent="0.25">
      <c r="A150" s="85">
        <v>576</v>
      </c>
      <c r="B150" s="288" t="s">
        <v>348</v>
      </c>
      <c r="C150" s="335">
        <v>10</v>
      </c>
      <c r="D150" s="94">
        <v>0</v>
      </c>
      <c r="E150" s="95">
        <f>256*D149+D150</f>
        <v>0</v>
      </c>
      <c r="F150" s="290">
        <f>Übersicht!O24</f>
        <v>0</v>
      </c>
      <c r="G150" s="84"/>
      <c r="H150" s="84"/>
    </row>
    <row r="151" spans="1:9" s="57" customFormat="1" ht="20.100000000000001" customHeight="1" x14ac:dyDescent="0.25">
      <c r="A151" s="92">
        <v>577</v>
      </c>
      <c r="B151" s="97" t="s">
        <v>249</v>
      </c>
      <c r="C151" s="341">
        <v>2</v>
      </c>
      <c r="D151" s="102">
        <v>0</v>
      </c>
      <c r="E151" s="103"/>
      <c r="F151" s="104" t="e">
        <f>VLOOKUP(D151,'Q Mode'!A2:B52,2,TRUE)</f>
        <v>#N/A</v>
      </c>
      <c r="G151" s="84"/>
      <c r="H151" s="84"/>
    </row>
    <row r="152" spans="1:9" s="57" customFormat="1" ht="20.100000000000001" customHeight="1" x14ac:dyDescent="0.25">
      <c r="A152" s="96">
        <v>201</v>
      </c>
      <c r="B152" s="86" t="s">
        <v>212</v>
      </c>
      <c r="C152" s="342"/>
      <c r="D152" s="116">
        <v>0</v>
      </c>
      <c r="E152" s="92"/>
      <c r="F152" s="99"/>
      <c r="G152" s="84"/>
      <c r="H152" s="84"/>
    </row>
    <row r="153" spans="1:9" s="57" customFormat="1" ht="20.100000000000001" customHeight="1" x14ac:dyDescent="0.25">
      <c r="A153" s="92">
        <v>202</v>
      </c>
      <c r="B153" s="86" t="s">
        <v>213</v>
      </c>
      <c r="C153" s="339"/>
      <c r="D153" s="98">
        <v>100</v>
      </c>
      <c r="E153" s="92"/>
      <c r="F153" s="99"/>
      <c r="G153" s="84"/>
      <c r="H153" s="84"/>
    </row>
    <row r="154" spans="1:9" s="57" customFormat="1" ht="20.100000000000001" customHeight="1" x14ac:dyDescent="0.25">
      <c r="A154" s="92">
        <v>203</v>
      </c>
      <c r="B154" s="86" t="s">
        <v>225</v>
      </c>
      <c r="C154" s="339"/>
      <c r="D154" s="116">
        <v>0</v>
      </c>
      <c r="E154" s="92"/>
      <c r="F154" s="99"/>
      <c r="G154" s="84"/>
      <c r="H154" s="84"/>
    </row>
    <row r="155" spans="1:9" s="57" customFormat="1" ht="20.100000000000001" customHeight="1" x14ac:dyDescent="0.25">
      <c r="A155" s="92">
        <v>204</v>
      </c>
      <c r="B155" s="86" t="s">
        <v>226</v>
      </c>
      <c r="C155" s="339"/>
      <c r="D155" s="116">
        <v>25</v>
      </c>
      <c r="E155" s="92"/>
      <c r="F155" s="99"/>
      <c r="G155" s="84"/>
      <c r="H155" s="84"/>
    </row>
    <row r="156" spans="1:9" s="57" customFormat="1" ht="20.100000000000001" customHeight="1" x14ac:dyDescent="0.25">
      <c r="A156" s="92">
        <v>205</v>
      </c>
      <c r="B156" s="86" t="s">
        <v>227</v>
      </c>
      <c r="C156" s="339"/>
      <c r="D156" s="116">
        <v>25</v>
      </c>
      <c r="E156" s="92"/>
      <c r="F156" s="99"/>
      <c r="G156" s="84"/>
      <c r="H156" s="84"/>
    </row>
    <row r="157" spans="1:9" s="57" customFormat="1" ht="20.100000000000001" customHeight="1" x14ac:dyDescent="0.25">
      <c r="A157" s="92">
        <v>206</v>
      </c>
      <c r="B157" s="86" t="s">
        <v>228</v>
      </c>
      <c r="C157" s="339"/>
      <c r="D157" s="116">
        <v>0</v>
      </c>
      <c r="E157" s="92"/>
      <c r="F157" s="99"/>
      <c r="G157" s="84"/>
      <c r="H157" s="84"/>
    </row>
    <row r="158" spans="1:9" s="57" customFormat="1" ht="20.100000000000001" customHeight="1" x14ac:dyDescent="0.25">
      <c r="A158" s="92">
        <v>207</v>
      </c>
      <c r="B158" s="86" t="s">
        <v>229</v>
      </c>
      <c r="C158" s="339"/>
      <c r="D158" s="98">
        <v>0</v>
      </c>
      <c r="E158" s="92"/>
      <c r="F158" s="99"/>
      <c r="G158" s="84"/>
      <c r="H158" s="84"/>
    </row>
    <row r="159" spans="1:9" s="57" customFormat="1" ht="20.100000000000001" customHeight="1" x14ac:dyDescent="0.25">
      <c r="A159" s="92">
        <v>208</v>
      </c>
      <c r="B159" s="86" t="s">
        <v>230</v>
      </c>
      <c r="C159" s="339"/>
      <c r="D159" s="98">
        <v>0</v>
      </c>
      <c r="E159" s="92"/>
      <c r="F159" s="99"/>
      <c r="G159" s="84"/>
      <c r="H159" s="84"/>
    </row>
    <row r="160" spans="1:9" s="57" customFormat="1" ht="20.100000000000001" customHeight="1" x14ac:dyDescent="0.25">
      <c r="A160" s="92">
        <v>209</v>
      </c>
      <c r="B160" s="86" t="s">
        <v>231</v>
      </c>
      <c r="C160" s="339"/>
      <c r="D160" s="98">
        <v>0</v>
      </c>
      <c r="E160" s="92"/>
      <c r="F160" s="99"/>
      <c r="G160" s="84"/>
      <c r="H160" s="84"/>
    </row>
    <row r="161" spans="1:9" ht="20.100000000000001" customHeight="1" x14ac:dyDescent="0.25">
      <c r="A161" s="92">
        <v>210</v>
      </c>
      <c r="B161" s="86" t="s">
        <v>221</v>
      </c>
      <c r="C161" s="339"/>
      <c r="D161" s="98">
        <v>0</v>
      </c>
      <c r="E161" s="92"/>
      <c r="F161" s="99"/>
      <c r="H161" s="84"/>
      <c r="I161" s="57"/>
    </row>
    <row r="162" spans="1:9" ht="20.100000000000001" customHeight="1" x14ac:dyDescent="0.25">
      <c r="A162" s="92">
        <v>109</v>
      </c>
      <c r="B162" s="86" t="s">
        <v>222</v>
      </c>
      <c r="C162" s="339"/>
      <c r="D162" s="98"/>
      <c r="E162" s="92"/>
      <c r="F162" s="99"/>
      <c r="G162" s="81"/>
    </row>
    <row r="163" spans="1:9" ht="20.100000000000001" customHeight="1" thickBot="1" x14ac:dyDescent="0.3">
      <c r="A163" s="87">
        <v>189</v>
      </c>
      <c r="B163" s="88" t="s">
        <v>223</v>
      </c>
      <c r="C163" s="87"/>
      <c r="D163" s="89"/>
      <c r="E163" s="87"/>
      <c r="F163" s="90"/>
    </row>
    <row r="164" spans="1:9" s="57" customFormat="1" ht="20.100000000000001" customHeight="1" x14ac:dyDescent="0.25">
      <c r="A164" s="216">
        <v>578</v>
      </c>
      <c r="B164" s="214" t="s">
        <v>250</v>
      </c>
      <c r="C164" s="216"/>
      <c r="D164" s="215">
        <v>0</v>
      </c>
      <c r="E164" s="216"/>
      <c r="F164" s="217"/>
      <c r="G164" s="84"/>
      <c r="H164" s="2"/>
      <c r="I164"/>
    </row>
    <row r="165" spans="1:9" s="57" customFormat="1" ht="20.100000000000001" customHeight="1" x14ac:dyDescent="0.25">
      <c r="A165" s="85">
        <v>579</v>
      </c>
      <c r="B165" s="288" t="s">
        <v>349</v>
      </c>
      <c r="C165" s="335">
        <v>11</v>
      </c>
      <c r="D165" s="94">
        <v>0</v>
      </c>
      <c r="E165" s="95">
        <f>256*D164+D165</f>
        <v>0</v>
      </c>
      <c r="F165" s="290">
        <f>Übersicht!O25</f>
        <v>0</v>
      </c>
      <c r="G165" s="84"/>
      <c r="H165" s="84"/>
    </row>
    <row r="166" spans="1:9" s="57" customFormat="1" ht="20.100000000000001" customHeight="1" x14ac:dyDescent="0.25">
      <c r="A166" s="92">
        <v>580</v>
      </c>
      <c r="B166" s="97" t="s">
        <v>251</v>
      </c>
      <c r="C166" s="341">
        <v>2</v>
      </c>
      <c r="D166" s="102">
        <v>2</v>
      </c>
      <c r="E166" s="103"/>
      <c r="F166" s="104" t="str">
        <f>VLOOKUP(D166,'Q Mode'!A2:B52,2,TRUE)</f>
        <v>LED (2)</v>
      </c>
      <c r="G166" s="84"/>
      <c r="H166" s="84"/>
    </row>
    <row r="167" spans="1:9" s="57" customFormat="1" ht="20.100000000000001" customHeight="1" x14ac:dyDescent="0.25">
      <c r="A167" s="96">
        <v>211</v>
      </c>
      <c r="B167" s="86" t="s">
        <v>212</v>
      </c>
      <c r="C167" s="342"/>
      <c r="D167" s="116">
        <v>0</v>
      </c>
      <c r="E167" s="92"/>
      <c r="F167" s="99"/>
      <c r="G167" s="84"/>
      <c r="H167" s="84"/>
    </row>
    <row r="168" spans="1:9" s="57" customFormat="1" ht="20.100000000000001" customHeight="1" x14ac:dyDescent="0.25">
      <c r="A168" s="92">
        <v>212</v>
      </c>
      <c r="B168" s="86" t="s">
        <v>213</v>
      </c>
      <c r="C168" s="339"/>
      <c r="D168" s="98">
        <v>100</v>
      </c>
      <c r="E168" s="92"/>
      <c r="F168" s="99"/>
      <c r="G168" s="84"/>
      <c r="H168" s="84"/>
    </row>
    <row r="169" spans="1:9" s="57" customFormat="1" ht="20.100000000000001" customHeight="1" x14ac:dyDescent="0.25">
      <c r="A169" s="92">
        <v>213</v>
      </c>
      <c r="B169" s="86" t="s">
        <v>225</v>
      </c>
      <c r="C169" s="339"/>
      <c r="D169" s="116">
        <v>0</v>
      </c>
      <c r="E169" s="92"/>
      <c r="F169" s="99"/>
      <c r="G169" s="84"/>
      <c r="H169" s="84"/>
    </row>
    <row r="170" spans="1:9" s="57" customFormat="1" ht="20.100000000000001" customHeight="1" x14ac:dyDescent="0.25">
      <c r="A170" s="92">
        <v>214</v>
      </c>
      <c r="B170" s="86" t="s">
        <v>226</v>
      </c>
      <c r="C170" s="339"/>
      <c r="D170" s="116">
        <v>25</v>
      </c>
      <c r="E170" s="92"/>
      <c r="F170" s="99"/>
      <c r="G170" s="84"/>
      <c r="H170" s="84"/>
    </row>
    <row r="171" spans="1:9" s="57" customFormat="1" ht="20.100000000000001" customHeight="1" x14ac:dyDescent="0.25">
      <c r="A171" s="92">
        <v>215</v>
      </c>
      <c r="B171" s="86" t="s">
        <v>227</v>
      </c>
      <c r="C171" s="339"/>
      <c r="D171" s="116">
        <v>25</v>
      </c>
      <c r="E171" s="92"/>
      <c r="F171" s="99"/>
      <c r="G171" s="84"/>
      <c r="H171" s="84"/>
    </row>
    <row r="172" spans="1:9" s="57" customFormat="1" ht="20.100000000000001" customHeight="1" x14ac:dyDescent="0.25">
      <c r="A172" s="92">
        <v>216</v>
      </c>
      <c r="B172" s="86" t="s">
        <v>228</v>
      </c>
      <c r="C172" s="339"/>
      <c r="D172" s="116">
        <v>0</v>
      </c>
      <c r="E172" s="92"/>
      <c r="F172" s="99"/>
      <c r="G172" s="84"/>
      <c r="H172" s="84"/>
    </row>
    <row r="173" spans="1:9" s="57" customFormat="1" ht="20.100000000000001" customHeight="1" x14ac:dyDescent="0.25">
      <c r="A173" s="92">
        <v>217</v>
      </c>
      <c r="B173" s="86" t="s">
        <v>229</v>
      </c>
      <c r="C173" s="339"/>
      <c r="D173" s="98">
        <v>0</v>
      </c>
      <c r="E173" s="92"/>
      <c r="F173" s="99"/>
      <c r="G173" s="84"/>
      <c r="H173" s="84"/>
    </row>
    <row r="174" spans="1:9" s="57" customFormat="1" ht="20.100000000000001" customHeight="1" x14ac:dyDescent="0.25">
      <c r="A174" s="92">
        <v>218</v>
      </c>
      <c r="B174" s="86" t="s">
        <v>230</v>
      </c>
      <c r="C174" s="339"/>
      <c r="D174" s="98">
        <v>0</v>
      </c>
      <c r="E174" s="92"/>
      <c r="F174" s="99"/>
      <c r="G174" s="84"/>
      <c r="H174" s="84"/>
    </row>
    <row r="175" spans="1:9" s="57" customFormat="1" ht="20.100000000000001" customHeight="1" x14ac:dyDescent="0.25">
      <c r="A175" s="92">
        <v>219</v>
      </c>
      <c r="B175" s="86" t="s">
        <v>231</v>
      </c>
      <c r="C175" s="339"/>
      <c r="D175" s="98">
        <v>0</v>
      </c>
      <c r="E175" s="92"/>
      <c r="F175" s="99"/>
      <c r="G175" s="84"/>
      <c r="H175" s="84"/>
    </row>
    <row r="176" spans="1:9" ht="20.100000000000001" customHeight="1" x14ac:dyDescent="0.25">
      <c r="A176" s="92">
        <v>220</v>
      </c>
      <c r="B176" s="86" t="s">
        <v>221</v>
      </c>
      <c r="C176" s="339"/>
      <c r="D176" s="98">
        <v>0</v>
      </c>
      <c r="E176" s="92"/>
      <c r="F176" s="99"/>
      <c r="H176" s="84"/>
      <c r="I176" s="57"/>
    </row>
    <row r="177" spans="1:9" ht="20.100000000000001" customHeight="1" x14ac:dyDescent="0.25">
      <c r="A177" s="92">
        <v>110</v>
      </c>
      <c r="B177" s="86" t="s">
        <v>222</v>
      </c>
      <c r="C177" s="339"/>
      <c r="D177" s="98"/>
      <c r="E177" s="92"/>
      <c r="F177" s="99"/>
      <c r="G177" s="81"/>
    </row>
    <row r="178" spans="1:9" ht="20.100000000000001" customHeight="1" thickBot="1" x14ac:dyDescent="0.3">
      <c r="A178" s="87">
        <v>190</v>
      </c>
      <c r="B178" s="88" t="s">
        <v>223</v>
      </c>
      <c r="C178" s="87"/>
      <c r="D178" s="89"/>
      <c r="E178" s="87"/>
      <c r="F178" s="90"/>
    </row>
    <row r="179" spans="1:9" s="57" customFormat="1" ht="20.100000000000001" customHeight="1" x14ac:dyDescent="0.25">
      <c r="A179" s="216">
        <v>581</v>
      </c>
      <c r="B179" s="214" t="s">
        <v>252</v>
      </c>
      <c r="C179" s="216"/>
      <c r="D179" s="215">
        <v>0</v>
      </c>
      <c r="E179" s="216"/>
      <c r="F179" s="217"/>
      <c r="G179" s="84"/>
      <c r="H179" s="2"/>
      <c r="I179"/>
    </row>
    <row r="180" spans="1:9" s="57" customFormat="1" ht="20.100000000000001" customHeight="1" x14ac:dyDescent="0.25">
      <c r="A180" s="85">
        <v>582</v>
      </c>
      <c r="B180" s="288" t="s">
        <v>350</v>
      </c>
      <c r="C180" s="335">
        <v>12</v>
      </c>
      <c r="D180" s="94">
        <v>0</v>
      </c>
      <c r="E180" s="95">
        <f>256*D179+D180</f>
        <v>0</v>
      </c>
      <c r="F180" s="290">
        <f>Übersicht!O26</f>
        <v>0</v>
      </c>
      <c r="G180" s="84"/>
      <c r="H180" s="84"/>
    </row>
    <row r="181" spans="1:9" s="57" customFormat="1" ht="20.100000000000001" customHeight="1" x14ac:dyDescent="0.25">
      <c r="A181" s="92">
        <v>583</v>
      </c>
      <c r="B181" s="97" t="s">
        <v>253</v>
      </c>
      <c r="C181" s="341">
        <v>2</v>
      </c>
      <c r="D181" s="102">
        <v>0</v>
      </c>
      <c r="E181" s="103"/>
      <c r="F181" s="104" t="e">
        <f>VLOOKUP(D181,'Q Mode'!A2:B52,2,TRUE)</f>
        <v>#N/A</v>
      </c>
      <c r="G181" s="84"/>
      <c r="H181" s="84"/>
    </row>
    <row r="182" spans="1:9" s="57" customFormat="1" ht="20.100000000000001" customHeight="1" x14ac:dyDescent="0.25">
      <c r="A182" s="96">
        <v>221</v>
      </c>
      <c r="B182" s="86" t="s">
        <v>212</v>
      </c>
      <c r="C182" s="342"/>
      <c r="D182" s="116">
        <v>0</v>
      </c>
      <c r="E182" s="92"/>
      <c r="F182" s="99"/>
      <c r="G182" s="84"/>
      <c r="H182" s="84"/>
    </row>
    <row r="183" spans="1:9" s="57" customFormat="1" ht="20.100000000000001" customHeight="1" x14ac:dyDescent="0.25">
      <c r="A183" s="92">
        <v>222</v>
      </c>
      <c r="B183" s="86" t="s">
        <v>213</v>
      </c>
      <c r="C183" s="339"/>
      <c r="D183" s="98">
        <v>100</v>
      </c>
      <c r="E183" s="92"/>
      <c r="F183" s="99"/>
      <c r="G183" s="84"/>
      <c r="H183" s="84"/>
    </row>
    <row r="184" spans="1:9" s="57" customFormat="1" ht="20.100000000000001" customHeight="1" x14ac:dyDescent="0.25">
      <c r="A184" s="92">
        <v>223</v>
      </c>
      <c r="B184" s="86" t="s">
        <v>225</v>
      </c>
      <c r="C184" s="339"/>
      <c r="D184" s="116">
        <v>0</v>
      </c>
      <c r="E184" s="92"/>
      <c r="F184" s="99"/>
      <c r="G184" s="84"/>
      <c r="H184" s="84"/>
    </row>
    <row r="185" spans="1:9" s="57" customFormat="1" ht="20.100000000000001" customHeight="1" x14ac:dyDescent="0.25">
      <c r="A185" s="92">
        <v>224</v>
      </c>
      <c r="B185" s="86" t="s">
        <v>226</v>
      </c>
      <c r="C185" s="339"/>
      <c r="D185" s="116">
        <v>25</v>
      </c>
      <c r="E185" s="92"/>
      <c r="F185" s="99"/>
      <c r="G185" s="84"/>
      <c r="H185" s="84"/>
    </row>
    <row r="186" spans="1:9" s="57" customFormat="1" ht="20.100000000000001" customHeight="1" x14ac:dyDescent="0.25">
      <c r="A186" s="92">
        <v>225</v>
      </c>
      <c r="B186" s="86" t="s">
        <v>227</v>
      </c>
      <c r="C186" s="339"/>
      <c r="D186" s="116">
        <v>25</v>
      </c>
      <c r="E186" s="92"/>
      <c r="F186" s="99"/>
      <c r="G186" s="84"/>
      <c r="H186" s="84"/>
    </row>
    <row r="187" spans="1:9" s="57" customFormat="1" ht="20.100000000000001" customHeight="1" x14ac:dyDescent="0.25">
      <c r="A187" s="92">
        <v>226</v>
      </c>
      <c r="B187" s="86" t="s">
        <v>228</v>
      </c>
      <c r="C187" s="339"/>
      <c r="D187" s="116">
        <v>0</v>
      </c>
      <c r="E187" s="92"/>
      <c r="F187" s="99"/>
      <c r="G187" s="84"/>
      <c r="H187" s="84"/>
    </row>
    <row r="188" spans="1:9" s="57" customFormat="1" ht="20.100000000000001" customHeight="1" x14ac:dyDescent="0.25">
      <c r="A188" s="92">
        <v>227</v>
      </c>
      <c r="B188" s="86" t="s">
        <v>229</v>
      </c>
      <c r="C188" s="339"/>
      <c r="D188" s="98">
        <v>0</v>
      </c>
      <c r="E188" s="92"/>
      <c r="F188" s="99"/>
      <c r="G188" s="84"/>
      <c r="H188" s="84"/>
    </row>
    <row r="189" spans="1:9" s="57" customFormat="1" ht="20.100000000000001" customHeight="1" x14ac:dyDescent="0.25">
      <c r="A189" s="92">
        <v>228</v>
      </c>
      <c r="B189" s="86" t="s">
        <v>230</v>
      </c>
      <c r="C189" s="339"/>
      <c r="D189" s="98">
        <v>0</v>
      </c>
      <c r="E189" s="92"/>
      <c r="F189" s="99"/>
      <c r="G189" s="84"/>
      <c r="H189" s="84"/>
    </row>
    <row r="190" spans="1:9" s="57" customFormat="1" ht="20.100000000000001" customHeight="1" x14ac:dyDescent="0.25">
      <c r="A190" s="92">
        <v>229</v>
      </c>
      <c r="B190" s="86" t="s">
        <v>231</v>
      </c>
      <c r="C190" s="339"/>
      <c r="D190" s="98">
        <v>0</v>
      </c>
      <c r="E190" s="92"/>
      <c r="F190" s="99"/>
      <c r="G190" s="84"/>
      <c r="H190" s="84"/>
    </row>
    <row r="191" spans="1:9" ht="20.100000000000001" customHeight="1" x14ac:dyDescent="0.25">
      <c r="A191" s="92">
        <v>230</v>
      </c>
      <c r="B191" s="86" t="s">
        <v>221</v>
      </c>
      <c r="C191" s="339"/>
      <c r="D191" s="98">
        <v>0</v>
      </c>
      <c r="E191" s="92"/>
      <c r="F191" s="99"/>
      <c r="H191" s="84"/>
      <c r="I191" s="57"/>
    </row>
    <row r="192" spans="1:9" ht="20.100000000000001" customHeight="1" x14ac:dyDescent="0.25">
      <c r="A192" s="92">
        <v>94</v>
      </c>
      <c r="B192" s="86" t="s">
        <v>222</v>
      </c>
      <c r="C192" s="339"/>
      <c r="D192" s="98"/>
      <c r="E192" s="92"/>
      <c r="F192" s="99"/>
      <c r="G192" s="81"/>
    </row>
    <row r="193" spans="1:9" ht="20.100000000000001" customHeight="1" thickBot="1" x14ac:dyDescent="0.3">
      <c r="A193" s="87">
        <v>191</v>
      </c>
      <c r="B193" s="88" t="s">
        <v>223</v>
      </c>
      <c r="C193" s="87"/>
      <c r="D193" s="89"/>
      <c r="E193" s="87"/>
      <c r="F193" s="90"/>
    </row>
    <row r="194" spans="1:9" s="57" customFormat="1" ht="20.100000000000001" customHeight="1" x14ac:dyDescent="0.25">
      <c r="A194" s="216">
        <v>584</v>
      </c>
      <c r="B194" s="214" t="s">
        <v>254</v>
      </c>
      <c r="C194" s="216"/>
      <c r="D194" s="215">
        <v>0</v>
      </c>
      <c r="E194" s="216"/>
      <c r="F194" s="217"/>
      <c r="G194" s="84"/>
      <c r="H194" s="2"/>
      <c r="I194"/>
    </row>
    <row r="195" spans="1:9" s="57" customFormat="1" ht="20.100000000000001" customHeight="1" x14ac:dyDescent="0.25">
      <c r="A195" s="85">
        <v>585</v>
      </c>
      <c r="B195" s="288" t="s">
        <v>351</v>
      </c>
      <c r="C195" s="335">
        <v>13</v>
      </c>
      <c r="D195" s="94">
        <v>0</v>
      </c>
      <c r="E195" s="95">
        <f>256*D194+D195</f>
        <v>0</v>
      </c>
      <c r="F195" s="290">
        <f>Übersicht!O27</f>
        <v>0</v>
      </c>
      <c r="G195" s="84"/>
      <c r="H195" s="84"/>
    </row>
    <row r="196" spans="1:9" s="57" customFormat="1" ht="20.100000000000001" customHeight="1" x14ac:dyDescent="0.25">
      <c r="A196" s="92">
        <v>586</v>
      </c>
      <c r="B196" s="97" t="s">
        <v>255</v>
      </c>
      <c r="C196" s="341">
        <v>2</v>
      </c>
      <c r="D196" s="102">
        <v>20</v>
      </c>
      <c r="E196" s="103"/>
      <c r="F196" s="104" t="str">
        <f>VLOOKUP(D196,'Q Mode'!A2:B52,2,TRUE)</f>
        <v>Impulsbetrieb 1/4 s</v>
      </c>
      <c r="G196" s="84"/>
      <c r="H196" s="84"/>
    </row>
    <row r="197" spans="1:9" s="57" customFormat="1" ht="20.100000000000001" customHeight="1" x14ac:dyDescent="0.25">
      <c r="A197" s="96">
        <v>231</v>
      </c>
      <c r="B197" s="86" t="s">
        <v>212</v>
      </c>
      <c r="C197" s="342"/>
      <c r="D197" s="116">
        <v>0</v>
      </c>
      <c r="E197" s="92"/>
      <c r="F197" s="99"/>
      <c r="G197" s="84"/>
      <c r="H197" s="84"/>
    </row>
    <row r="198" spans="1:9" s="57" customFormat="1" ht="20.100000000000001" customHeight="1" x14ac:dyDescent="0.25">
      <c r="A198" s="92">
        <v>232</v>
      </c>
      <c r="B198" s="86" t="s">
        <v>213</v>
      </c>
      <c r="C198" s="339"/>
      <c r="D198" s="98">
        <v>100</v>
      </c>
      <c r="E198" s="92"/>
      <c r="F198" s="99"/>
      <c r="G198" s="84"/>
      <c r="H198" s="84"/>
    </row>
    <row r="199" spans="1:9" s="57" customFormat="1" ht="20.100000000000001" customHeight="1" x14ac:dyDescent="0.25">
      <c r="A199" s="92">
        <v>233</v>
      </c>
      <c r="B199" s="86" t="s">
        <v>225</v>
      </c>
      <c r="C199" s="339"/>
      <c r="D199" s="116">
        <v>0</v>
      </c>
      <c r="E199" s="92"/>
      <c r="F199" s="99"/>
      <c r="G199" s="84"/>
      <c r="H199" s="84"/>
    </row>
    <row r="200" spans="1:9" s="57" customFormat="1" ht="20.100000000000001" customHeight="1" x14ac:dyDescent="0.25">
      <c r="A200" s="92">
        <v>234</v>
      </c>
      <c r="B200" s="86" t="s">
        <v>226</v>
      </c>
      <c r="C200" s="339"/>
      <c r="D200" s="116">
        <v>25</v>
      </c>
      <c r="E200" s="92"/>
      <c r="F200" s="99"/>
      <c r="G200" s="84"/>
      <c r="H200" s="84"/>
    </row>
    <row r="201" spans="1:9" s="57" customFormat="1" ht="20.100000000000001" customHeight="1" x14ac:dyDescent="0.25">
      <c r="A201" s="92">
        <v>235</v>
      </c>
      <c r="B201" s="86" t="s">
        <v>227</v>
      </c>
      <c r="C201" s="339"/>
      <c r="D201" s="116">
        <v>25</v>
      </c>
      <c r="E201" s="92"/>
      <c r="F201" s="99"/>
      <c r="G201" s="84"/>
      <c r="H201" s="84"/>
    </row>
    <row r="202" spans="1:9" s="57" customFormat="1" ht="20.100000000000001" customHeight="1" x14ac:dyDescent="0.25">
      <c r="A202" s="92">
        <v>236</v>
      </c>
      <c r="B202" s="86" t="s">
        <v>228</v>
      </c>
      <c r="C202" s="339"/>
      <c r="D202" s="116">
        <v>0</v>
      </c>
      <c r="E202" s="92"/>
      <c r="F202" s="99"/>
      <c r="G202" s="84"/>
      <c r="H202" s="84"/>
    </row>
    <row r="203" spans="1:9" s="57" customFormat="1" ht="20.100000000000001" customHeight="1" x14ac:dyDescent="0.25">
      <c r="A203" s="92">
        <v>237</v>
      </c>
      <c r="B203" s="86" t="s">
        <v>229</v>
      </c>
      <c r="C203" s="339"/>
      <c r="D203" s="98">
        <v>0</v>
      </c>
      <c r="E203" s="92"/>
      <c r="F203" s="99"/>
      <c r="G203" s="84"/>
      <c r="H203" s="84"/>
    </row>
    <row r="204" spans="1:9" s="57" customFormat="1" ht="20.100000000000001" customHeight="1" x14ac:dyDescent="0.25">
      <c r="A204" s="92">
        <v>238</v>
      </c>
      <c r="B204" s="86" t="s">
        <v>230</v>
      </c>
      <c r="C204" s="339"/>
      <c r="D204" s="98">
        <v>0</v>
      </c>
      <c r="E204" s="92"/>
      <c r="F204" s="99"/>
      <c r="G204" s="84"/>
      <c r="H204" s="84"/>
    </row>
    <row r="205" spans="1:9" s="57" customFormat="1" ht="20.100000000000001" customHeight="1" x14ac:dyDescent="0.25">
      <c r="A205" s="92">
        <v>239</v>
      </c>
      <c r="B205" s="86" t="s">
        <v>231</v>
      </c>
      <c r="C205" s="339"/>
      <c r="D205" s="98">
        <v>0</v>
      </c>
      <c r="E205" s="92"/>
      <c r="F205" s="99"/>
      <c r="G205" s="84"/>
      <c r="H205" s="84"/>
    </row>
    <row r="206" spans="1:9" ht="20.100000000000001" customHeight="1" x14ac:dyDescent="0.25">
      <c r="A206" s="92">
        <v>240</v>
      </c>
      <c r="B206" s="86" t="s">
        <v>221</v>
      </c>
      <c r="C206" s="339"/>
      <c r="D206" s="98">
        <v>0</v>
      </c>
      <c r="E206" s="92"/>
      <c r="F206" s="99"/>
      <c r="H206" s="84"/>
      <c r="I206" s="57"/>
    </row>
    <row r="207" spans="1:9" ht="20.100000000000001" customHeight="1" x14ac:dyDescent="0.25">
      <c r="A207" s="92">
        <v>95</v>
      </c>
      <c r="B207" s="86" t="s">
        <v>222</v>
      </c>
      <c r="C207" s="339"/>
      <c r="D207" s="98"/>
      <c r="E207" s="92"/>
      <c r="F207" s="99"/>
      <c r="G207" s="81"/>
    </row>
    <row r="208" spans="1:9" ht="20.100000000000001" customHeight="1" thickBot="1" x14ac:dyDescent="0.3">
      <c r="A208" s="87">
        <v>192</v>
      </c>
      <c r="B208" s="88" t="s">
        <v>223</v>
      </c>
      <c r="C208" s="87"/>
      <c r="D208" s="89"/>
      <c r="E208" s="87"/>
      <c r="F208" s="90"/>
    </row>
    <row r="209" spans="1:9" s="57" customFormat="1" ht="20.100000000000001" customHeight="1" x14ac:dyDescent="0.25">
      <c r="A209" s="216">
        <v>587</v>
      </c>
      <c r="B209" s="214" t="s">
        <v>256</v>
      </c>
      <c r="C209" s="216"/>
      <c r="D209" s="215">
        <v>0</v>
      </c>
      <c r="E209" s="216"/>
      <c r="F209" s="217"/>
      <c r="G209" s="84"/>
      <c r="H209" s="2"/>
      <c r="I209"/>
    </row>
    <row r="210" spans="1:9" s="57" customFormat="1" ht="20.100000000000001" customHeight="1" x14ac:dyDescent="0.25">
      <c r="A210" s="85">
        <v>588</v>
      </c>
      <c r="B210" s="288" t="s">
        <v>352</v>
      </c>
      <c r="C210" s="335">
        <v>14</v>
      </c>
      <c r="D210" s="94">
        <v>0</v>
      </c>
      <c r="E210" s="95">
        <f>256*D209+D210</f>
        <v>0</v>
      </c>
      <c r="F210" s="290">
        <f>Übersicht!O28</f>
        <v>0</v>
      </c>
      <c r="G210" s="84"/>
      <c r="H210" s="84"/>
    </row>
    <row r="211" spans="1:9" s="57" customFormat="1" ht="20.100000000000001" customHeight="1" x14ac:dyDescent="0.25">
      <c r="A211" s="92">
        <v>589</v>
      </c>
      <c r="B211" s="97" t="s">
        <v>257</v>
      </c>
      <c r="C211" s="92">
        <v>2</v>
      </c>
      <c r="D211" s="98">
        <v>0</v>
      </c>
      <c r="E211" s="92"/>
      <c r="F211" s="99" t="e">
        <f>VLOOKUP(D211,'Q Mode'!A2:B52,2,TRUE)</f>
        <v>#N/A</v>
      </c>
      <c r="G211" s="84"/>
      <c r="H211" s="84"/>
    </row>
    <row r="212" spans="1:9" s="57" customFormat="1" ht="20.100000000000001" customHeight="1" x14ac:dyDescent="0.25">
      <c r="A212" s="92">
        <v>241</v>
      </c>
      <c r="B212" s="97" t="s">
        <v>212</v>
      </c>
      <c r="C212" s="92"/>
      <c r="D212" s="116">
        <v>0</v>
      </c>
      <c r="E212" s="92"/>
      <c r="F212" s="99"/>
      <c r="G212" s="84"/>
      <c r="H212" s="84"/>
    </row>
    <row r="213" spans="1:9" s="57" customFormat="1" ht="20.100000000000001" customHeight="1" x14ac:dyDescent="0.25">
      <c r="A213" s="92">
        <v>242</v>
      </c>
      <c r="B213" s="97" t="s">
        <v>213</v>
      </c>
      <c r="C213" s="92"/>
      <c r="D213" s="98">
        <v>100</v>
      </c>
      <c r="E213" s="92"/>
      <c r="F213" s="99"/>
      <c r="G213" s="84"/>
      <c r="H213" s="84"/>
    </row>
    <row r="214" spans="1:9" s="57" customFormat="1" ht="20.100000000000001" customHeight="1" x14ac:dyDescent="0.25">
      <c r="A214" s="92">
        <v>243</v>
      </c>
      <c r="B214" s="97" t="s">
        <v>225</v>
      </c>
      <c r="C214" s="92"/>
      <c r="D214" s="116">
        <v>0</v>
      </c>
      <c r="E214" s="92"/>
      <c r="F214" s="99"/>
      <c r="G214" s="84"/>
      <c r="H214" s="84"/>
    </row>
    <row r="215" spans="1:9" s="57" customFormat="1" ht="20.100000000000001" customHeight="1" x14ac:dyDescent="0.25">
      <c r="A215" s="92">
        <v>244</v>
      </c>
      <c r="B215" s="97" t="s">
        <v>226</v>
      </c>
      <c r="C215" s="92"/>
      <c r="D215" s="116">
        <v>25</v>
      </c>
      <c r="E215" s="92"/>
      <c r="F215" s="99"/>
      <c r="G215" s="84"/>
      <c r="H215" s="84"/>
    </row>
    <row r="216" spans="1:9" s="57" customFormat="1" ht="20.100000000000001" customHeight="1" x14ac:dyDescent="0.25">
      <c r="A216" s="92">
        <v>245</v>
      </c>
      <c r="B216" s="97" t="s">
        <v>227</v>
      </c>
      <c r="C216" s="92"/>
      <c r="D216" s="116">
        <v>25</v>
      </c>
      <c r="E216" s="92"/>
      <c r="F216" s="99"/>
      <c r="G216" s="84"/>
      <c r="H216" s="84"/>
    </row>
    <row r="217" spans="1:9" s="57" customFormat="1" ht="20.100000000000001" customHeight="1" x14ac:dyDescent="0.25">
      <c r="A217" s="92">
        <v>246</v>
      </c>
      <c r="B217" s="97" t="s">
        <v>228</v>
      </c>
      <c r="C217" s="92"/>
      <c r="D217" s="116">
        <v>0</v>
      </c>
      <c r="E217" s="92"/>
      <c r="F217" s="99"/>
      <c r="G217" s="84"/>
      <c r="H217" s="84"/>
    </row>
    <row r="218" spans="1:9" s="57" customFormat="1" ht="20.100000000000001" customHeight="1" x14ac:dyDescent="0.25">
      <c r="A218" s="92">
        <v>247</v>
      </c>
      <c r="B218" s="97" t="s">
        <v>229</v>
      </c>
      <c r="C218" s="92"/>
      <c r="D218" s="98">
        <v>0</v>
      </c>
      <c r="E218" s="92"/>
      <c r="F218" s="99"/>
      <c r="G218" s="84"/>
      <c r="H218" s="84"/>
    </row>
    <row r="219" spans="1:9" s="57" customFormat="1" ht="20.100000000000001" customHeight="1" x14ac:dyDescent="0.25">
      <c r="A219" s="92">
        <v>248</v>
      </c>
      <c r="B219" s="97" t="s">
        <v>230</v>
      </c>
      <c r="C219" s="92"/>
      <c r="D219" s="98">
        <v>0</v>
      </c>
      <c r="E219" s="92"/>
      <c r="F219" s="99"/>
      <c r="G219" s="84"/>
      <c r="H219" s="84"/>
    </row>
    <row r="220" spans="1:9" s="57" customFormat="1" ht="20.100000000000001" customHeight="1" x14ac:dyDescent="0.25">
      <c r="A220" s="92">
        <v>249</v>
      </c>
      <c r="B220" s="97" t="s">
        <v>231</v>
      </c>
      <c r="C220" s="92"/>
      <c r="D220" s="98">
        <v>0</v>
      </c>
      <c r="E220" s="92"/>
      <c r="F220" s="99"/>
      <c r="G220" s="84"/>
      <c r="H220" s="84"/>
    </row>
    <row r="221" spans="1:9" ht="20.100000000000001" customHeight="1" x14ac:dyDescent="0.25">
      <c r="A221" s="92">
        <v>250</v>
      </c>
      <c r="B221" s="97" t="s">
        <v>221</v>
      </c>
      <c r="C221" s="92"/>
      <c r="D221" s="98">
        <v>0</v>
      </c>
      <c r="E221" s="92"/>
      <c r="F221" s="99"/>
      <c r="H221" s="84"/>
      <c r="I221" s="57"/>
    </row>
    <row r="222" spans="1:9" ht="20.100000000000001" customHeight="1" x14ac:dyDescent="0.25">
      <c r="A222" s="92">
        <v>96</v>
      </c>
      <c r="B222" s="97" t="s">
        <v>222</v>
      </c>
      <c r="C222" s="92"/>
      <c r="D222" s="98"/>
      <c r="E222" s="92"/>
      <c r="F222" s="99"/>
      <c r="G222" s="81"/>
    </row>
    <row r="223" spans="1:9" ht="20.100000000000001" customHeight="1" thickBot="1" x14ac:dyDescent="0.3">
      <c r="A223" s="87">
        <v>193</v>
      </c>
      <c r="B223" s="88" t="s">
        <v>223</v>
      </c>
      <c r="C223" s="87"/>
      <c r="D223" s="89"/>
      <c r="E223" s="87"/>
      <c r="F223" s="90"/>
    </row>
    <row r="224" spans="1:9" s="57" customFormat="1" ht="20.100000000000001" customHeight="1" x14ac:dyDescent="0.25">
      <c r="A224" s="216">
        <v>590</v>
      </c>
      <c r="B224" s="214" t="s">
        <v>258</v>
      </c>
      <c r="C224" s="216"/>
      <c r="D224" s="215">
        <v>0</v>
      </c>
      <c r="E224" s="216"/>
      <c r="F224" s="217"/>
      <c r="G224" s="84"/>
      <c r="H224" s="2"/>
      <c r="I224"/>
    </row>
    <row r="225" spans="1:9" s="57" customFormat="1" ht="20.100000000000001" customHeight="1" x14ac:dyDescent="0.25">
      <c r="A225" s="85">
        <v>591</v>
      </c>
      <c r="B225" s="288" t="s">
        <v>353</v>
      </c>
      <c r="C225" s="335">
        <v>15</v>
      </c>
      <c r="D225" s="94">
        <v>0</v>
      </c>
      <c r="E225" s="95">
        <f>256*D224+D225</f>
        <v>0</v>
      </c>
      <c r="F225" s="290">
        <f>Übersicht!O29</f>
        <v>0</v>
      </c>
      <c r="G225" s="84"/>
      <c r="H225" s="84"/>
    </row>
    <row r="226" spans="1:9" s="57" customFormat="1" ht="20.100000000000001" customHeight="1" x14ac:dyDescent="0.25">
      <c r="A226" s="92">
        <v>592</v>
      </c>
      <c r="B226" s="97" t="s">
        <v>259</v>
      </c>
      <c r="C226" s="92">
        <v>2</v>
      </c>
      <c r="D226" s="98">
        <v>2</v>
      </c>
      <c r="E226" s="92"/>
      <c r="F226" s="99" t="str">
        <f>VLOOKUP(D226,'Q Mode'!A2:B52,2,TRUE)</f>
        <v>LED (2)</v>
      </c>
      <c r="G226" s="84"/>
      <c r="H226" s="84"/>
    </row>
    <row r="227" spans="1:9" s="57" customFormat="1" ht="20.100000000000001" customHeight="1" x14ac:dyDescent="0.25">
      <c r="A227" s="92">
        <v>251</v>
      </c>
      <c r="B227" s="97" t="s">
        <v>212</v>
      </c>
      <c r="C227" s="92"/>
      <c r="D227" s="116">
        <v>0</v>
      </c>
      <c r="E227" s="92"/>
      <c r="F227" s="99"/>
      <c r="G227" s="84"/>
      <c r="H227" s="84"/>
    </row>
    <row r="228" spans="1:9" s="57" customFormat="1" ht="20.100000000000001" customHeight="1" x14ac:dyDescent="0.25">
      <c r="A228" s="92">
        <v>252</v>
      </c>
      <c r="B228" s="97" t="s">
        <v>213</v>
      </c>
      <c r="C228" s="92"/>
      <c r="D228" s="98">
        <v>100</v>
      </c>
      <c r="E228" s="92"/>
      <c r="F228" s="99"/>
      <c r="G228" s="84"/>
      <c r="H228" s="84"/>
    </row>
    <row r="229" spans="1:9" s="57" customFormat="1" ht="20.100000000000001" customHeight="1" x14ac:dyDescent="0.25">
      <c r="A229" s="92">
        <v>253</v>
      </c>
      <c r="B229" s="97" t="s">
        <v>225</v>
      </c>
      <c r="C229" s="92"/>
      <c r="D229" s="116">
        <v>0</v>
      </c>
      <c r="E229" s="92"/>
      <c r="F229" s="99"/>
      <c r="G229" s="84"/>
      <c r="H229" s="84"/>
    </row>
    <row r="230" spans="1:9" s="57" customFormat="1" ht="20.100000000000001" customHeight="1" x14ac:dyDescent="0.25">
      <c r="A230" s="92">
        <v>254</v>
      </c>
      <c r="B230" s="97" t="s">
        <v>226</v>
      </c>
      <c r="C230" s="92"/>
      <c r="D230" s="116">
        <v>25</v>
      </c>
      <c r="E230" s="92"/>
      <c r="F230" s="99"/>
      <c r="G230" s="84"/>
      <c r="H230" s="84"/>
    </row>
    <row r="231" spans="1:9" s="57" customFormat="1" ht="20.100000000000001" customHeight="1" x14ac:dyDescent="0.25">
      <c r="A231" s="92">
        <v>255</v>
      </c>
      <c r="B231" s="97" t="s">
        <v>227</v>
      </c>
      <c r="C231" s="92"/>
      <c r="D231" s="116">
        <v>25</v>
      </c>
      <c r="E231" s="92"/>
      <c r="F231" s="99"/>
      <c r="G231" s="84"/>
      <c r="H231" s="84"/>
    </row>
    <row r="232" spans="1:9" s="57" customFormat="1" ht="20.100000000000001" customHeight="1" x14ac:dyDescent="0.25">
      <c r="A232" s="92">
        <v>256</v>
      </c>
      <c r="B232" s="97" t="s">
        <v>228</v>
      </c>
      <c r="C232" s="92"/>
      <c r="D232" s="116">
        <v>0</v>
      </c>
      <c r="E232" s="92"/>
      <c r="F232" s="99"/>
      <c r="G232" s="84"/>
      <c r="H232" s="84"/>
    </row>
    <row r="233" spans="1:9" s="57" customFormat="1" ht="20.100000000000001" customHeight="1" x14ac:dyDescent="0.25">
      <c r="A233" s="92">
        <v>257</v>
      </c>
      <c r="B233" s="97" t="s">
        <v>229</v>
      </c>
      <c r="C233" s="92"/>
      <c r="D233" s="98">
        <v>0</v>
      </c>
      <c r="E233" s="92"/>
      <c r="F233" s="99"/>
      <c r="G233" s="84"/>
      <c r="H233" s="84"/>
    </row>
    <row r="234" spans="1:9" s="57" customFormat="1" ht="20.100000000000001" customHeight="1" x14ac:dyDescent="0.25">
      <c r="A234" s="92">
        <v>258</v>
      </c>
      <c r="B234" s="97" t="s">
        <v>230</v>
      </c>
      <c r="C234" s="92"/>
      <c r="D234" s="98">
        <v>0</v>
      </c>
      <c r="E234" s="92"/>
      <c r="F234" s="99"/>
      <c r="G234" s="84"/>
      <c r="H234" s="84"/>
    </row>
    <row r="235" spans="1:9" s="57" customFormat="1" ht="20.100000000000001" customHeight="1" x14ac:dyDescent="0.25">
      <c r="A235" s="92">
        <v>259</v>
      </c>
      <c r="B235" s="97" t="s">
        <v>231</v>
      </c>
      <c r="C235" s="92"/>
      <c r="D235" s="98">
        <v>0</v>
      </c>
      <c r="E235" s="92"/>
      <c r="F235" s="99"/>
      <c r="G235" s="84"/>
      <c r="H235" s="84"/>
    </row>
    <row r="236" spans="1:9" ht="20.100000000000001" customHeight="1" x14ac:dyDescent="0.25">
      <c r="A236" s="92">
        <v>260</v>
      </c>
      <c r="B236" s="97" t="s">
        <v>221</v>
      </c>
      <c r="C236" s="92"/>
      <c r="D236" s="98">
        <v>0</v>
      </c>
      <c r="E236" s="92"/>
      <c r="F236" s="99"/>
      <c r="H236" s="84"/>
      <c r="I236" s="57"/>
    </row>
    <row r="237" spans="1:9" ht="20.100000000000001" customHeight="1" x14ac:dyDescent="0.25">
      <c r="A237" s="92">
        <v>97</v>
      </c>
      <c r="B237" s="97" t="s">
        <v>222</v>
      </c>
      <c r="C237" s="92"/>
      <c r="D237" s="98"/>
      <c r="E237" s="92"/>
      <c r="F237" s="99"/>
      <c r="G237" s="81"/>
    </row>
    <row r="238" spans="1:9" ht="20.100000000000001" customHeight="1" thickBot="1" x14ac:dyDescent="0.3">
      <c r="A238" s="87">
        <v>194</v>
      </c>
      <c r="B238" s="88" t="s">
        <v>223</v>
      </c>
      <c r="C238" s="87"/>
      <c r="D238" s="89"/>
      <c r="E238" s="87"/>
      <c r="F238" s="90"/>
    </row>
    <row r="239" spans="1:9" ht="20.100000000000001" customHeight="1" x14ac:dyDescent="0.25">
      <c r="A239" s="216">
        <v>593</v>
      </c>
      <c r="B239" s="214" t="s">
        <v>354</v>
      </c>
      <c r="C239" s="216"/>
      <c r="D239" s="215">
        <v>0</v>
      </c>
      <c r="E239" s="216"/>
      <c r="F239" s="217"/>
    </row>
    <row r="240" spans="1:9" ht="20.100000000000001" customHeight="1" x14ac:dyDescent="0.25">
      <c r="A240" s="112">
        <v>594</v>
      </c>
      <c r="B240" s="291" t="s">
        <v>355</v>
      </c>
      <c r="C240" s="344">
        <v>16</v>
      </c>
      <c r="D240" s="114">
        <v>0</v>
      </c>
      <c r="E240" s="195">
        <f>256*D239+D240</f>
        <v>0</v>
      </c>
      <c r="F240" s="290">
        <f>Übersicht!O30</f>
        <v>0</v>
      </c>
    </row>
    <row r="241" spans="1:6" ht="20.100000000000001" customHeight="1" x14ac:dyDescent="0.25">
      <c r="A241" s="85">
        <v>595</v>
      </c>
      <c r="B241" s="113" t="s">
        <v>356</v>
      </c>
      <c r="C241" s="112">
        <v>2</v>
      </c>
      <c r="D241" s="114">
        <v>0</v>
      </c>
      <c r="E241" s="112"/>
      <c r="F241" s="115" t="e">
        <f>VLOOKUP(D241,'Q Mode'!A2:B52,2,TRUE)</f>
        <v>#N/A</v>
      </c>
    </row>
    <row r="242" spans="1:6" ht="20.100000000000001" customHeight="1" x14ac:dyDescent="0.25">
      <c r="A242" s="92">
        <v>261</v>
      </c>
      <c r="B242" s="93" t="s">
        <v>212</v>
      </c>
      <c r="C242" s="341"/>
      <c r="D242" s="116">
        <v>0</v>
      </c>
      <c r="E242" s="85"/>
      <c r="F242" s="100"/>
    </row>
    <row r="243" spans="1:6" ht="20.100000000000001" customHeight="1" x14ac:dyDescent="0.25">
      <c r="A243" s="92">
        <v>262</v>
      </c>
      <c r="B243" s="86" t="s">
        <v>213</v>
      </c>
      <c r="C243" s="342"/>
      <c r="D243" s="98">
        <v>100</v>
      </c>
      <c r="E243" s="97"/>
      <c r="F243" s="107"/>
    </row>
    <row r="244" spans="1:6" ht="20.100000000000001" customHeight="1" x14ac:dyDescent="0.25">
      <c r="A244" s="92">
        <v>263</v>
      </c>
      <c r="B244" s="86" t="s">
        <v>225</v>
      </c>
      <c r="C244" s="339"/>
      <c r="D244" s="116">
        <v>0</v>
      </c>
      <c r="E244" s="97"/>
      <c r="F244" s="107"/>
    </row>
    <row r="245" spans="1:6" ht="20.100000000000001" customHeight="1" x14ac:dyDescent="0.25">
      <c r="A245" s="92">
        <v>264</v>
      </c>
      <c r="B245" s="86" t="s">
        <v>226</v>
      </c>
      <c r="C245" s="339"/>
      <c r="D245" s="116">
        <v>25</v>
      </c>
      <c r="E245" s="97"/>
      <c r="F245" s="107"/>
    </row>
    <row r="246" spans="1:6" ht="20.100000000000001" customHeight="1" x14ac:dyDescent="0.25">
      <c r="A246" s="92">
        <v>265</v>
      </c>
      <c r="B246" s="86" t="s">
        <v>227</v>
      </c>
      <c r="C246" s="339"/>
      <c r="D246" s="116">
        <v>25</v>
      </c>
      <c r="E246" s="97"/>
      <c r="F246" s="107"/>
    </row>
    <row r="247" spans="1:6" ht="20.100000000000001" customHeight="1" x14ac:dyDescent="0.25">
      <c r="A247" s="92">
        <v>266</v>
      </c>
      <c r="B247" s="86" t="s">
        <v>228</v>
      </c>
      <c r="C247" s="339"/>
      <c r="D247" s="116">
        <v>0</v>
      </c>
      <c r="E247" s="97"/>
      <c r="F247" s="107"/>
    </row>
    <row r="248" spans="1:6" ht="20.100000000000001" customHeight="1" x14ac:dyDescent="0.25">
      <c r="A248" s="92">
        <v>267</v>
      </c>
      <c r="B248" s="86" t="s">
        <v>229</v>
      </c>
      <c r="C248" s="339"/>
      <c r="D248" s="98">
        <v>0</v>
      </c>
      <c r="E248" s="97"/>
      <c r="F248" s="107"/>
    </row>
    <row r="249" spans="1:6" ht="20.100000000000001" customHeight="1" x14ac:dyDescent="0.25">
      <c r="A249" s="92">
        <v>268</v>
      </c>
      <c r="B249" s="86" t="s">
        <v>230</v>
      </c>
      <c r="C249" s="339"/>
      <c r="D249" s="98">
        <v>0</v>
      </c>
      <c r="E249" s="97"/>
      <c r="F249" s="107"/>
    </row>
    <row r="250" spans="1:6" ht="20.100000000000001" customHeight="1" x14ac:dyDescent="0.25">
      <c r="A250" s="92">
        <v>269</v>
      </c>
      <c r="B250" s="86" t="s">
        <v>231</v>
      </c>
      <c r="C250" s="339"/>
      <c r="D250" s="98">
        <v>0</v>
      </c>
      <c r="E250" s="97"/>
      <c r="F250" s="107"/>
    </row>
    <row r="251" spans="1:6" ht="20.100000000000001" customHeight="1" x14ac:dyDescent="0.25">
      <c r="A251" s="92">
        <v>270</v>
      </c>
      <c r="B251" s="86" t="s">
        <v>221</v>
      </c>
      <c r="C251" s="339"/>
      <c r="D251" s="98">
        <v>0</v>
      </c>
      <c r="E251" s="97"/>
      <c r="F251" s="107"/>
    </row>
    <row r="252" spans="1:6" ht="20.100000000000001" customHeight="1" x14ac:dyDescent="0.25">
      <c r="A252" s="92">
        <v>98</v>
      </c>
      <c r="B252" s="86" t="s">
        <v>222</v>
      </c>
      <c r="C252" s="339"/>
      <c r="D252" s="106"/>
      <c r="E252" s="97"/>
      <c r="F252" s="107"/>
    </row>
    <row r="253" spans="1:6" ht="20.100000000000001" customHeight="1" thickBot="1" x14ac:dyDescent="0.3">
      <c r="A253" s="87">
        <v>295</v>
      </c>
      <c r="B253" s="108" t="s">
        <v>223</v>
      </c>
      <c r="C253" s="345"/>
      <c r="D253" s="89"/>
      <c r="E253" s="87"/>
      <c r="F253" s="90"/>
    </row>
    <row r="254" spans="1:6" ht="20.100000000000001" customHeight="1" x14ac:dyDescent="0.25">
      <c r="A254" s="84"/>
    </row>
    <row r="255" spans="1:6" ht="20.100000000000001" customHeight="1" x14ac:dyDescent="0.25"/>
    <row r="256" spans="1:6" ht="20.100000000000001" customHeight="1" x14ac:dyDescent="0.25"/>
    <row r="257" ht="20.100000000000001" customHeight="1" x14ac:dyDescent="0.25"/>
    <row r="258" ht="20.100000000000001" customHeight="1" x14ac:dyDescent="0.25"/>
    <row r="259" ht="20.100000000000001" customHeight="1" x14ac:dyDescent="0.25"/>
    <row r="260" ht="20.100000000000001" customHeight="1" x14ac:dyDescent="0.25"/>
    <row r="261" ht="20.100000000000001" customHeight="1" x14ac:dyDescent="0.25"/>
    <row r="262" ht="20.100000000000001" customHeight="1" x14ac:dyDescent="0.25"/>
    <row r="263" ht="20.100000000000001" customHeight="1" x14ac:dyDescent="0.25"/>
    <row r="264" ht="20.100000000000001" customHeight="1" x14ac:dyDescent="0.25"/>
    <row r="265" ht="20.100000000000001" customHeight="1" x14ac:dyDescent="0.25"/>
    <row r="266" ht="20.100000000000001" customHeight="1" x14ac:dyDescent="0.25"/>
    <row r="267" ht="20.100000000000001" customHeight="1" x14ac:dyDescent="0.25"/>
    <row r="268" ht="20.100000000000001" customHeight="1" x14ac:dyDescent="0.25"/>
    <row r="269" ht="20.100000000000001" customHeight="1" x14ac:dyDescent="0.25"/>
    <row r="270" ht="20.100000000000001" customHeight="1" x14ac:dyDescent="0.25"/>
    <row r="271" ht="20.100000000000001" customHeight="1" x14ac:dyDescent="0.25"/>
    <row r="272" ht="20.100000000000001" customHeight="1" x14ac:dyDescent="0.25"/>
    <row r="273" ht="20.100000000000001" customHeight="1" x14ac:dyDescent="0.25"/>
    <row r="274" ht="20.100000000000001" customHeight="1" x14ac:dyDescent="0.25"/>
    <row r="275" ht="20.100000000000001" customHeight="1" x14ac:dyDescent="0.25"/>
    <row r="276" ht="20.100000000000001" customHeight="1" x14ac:dyDescent="0.25"/>
    <row r="277" ht="20.100000000000001" customHeight="1" x14ac:dyDescent="0.25"/>
    <row r="278" ht="20.100000000000001" customHeight="1" x14ac:dyDescent="0.25"/>
    <row r="279" ht="20.100000000000001" customHeight="1" x14ac:dyDescent="0.25"/>
    <row r="280" ht="20.100000000000001" customHeight="1" x14ac:dyDescent="0.25"/>
    <row r="281" ht="20.100000000000001" customHeight="1" x14ac:dyDescent="0.25"/>
    <row r="282" ht="20.100000000000001" customHeight="1" x14ac:dyDescent="0.25"/>
    <row r="283" ht="20.100000000000001" customHeight="1" x14ac:dyDescent="0.25"/>
    <row r="284" ht="20.100000000000001" customHeight="1" x14ac:dyDescent="0.25"/>
    <row r="285" ht="20.100000000000001" customHeight="1" x14ac:dyDescent="0.25"/>
    <row r="286" ht="20.100000000000001" customHeight="1" x14ac:dyDescent="0.25"/>
    <row r="287" ht="20.100000000000001" customHeight="1" x14ac:dyDescent="0.25"/>
    <row r="288" ht="20.100000000000001" customHeight="1" x14ac:dyDescent="0.25"/>
    <row r="289" ht="20.100000000000001" customHeight="1" x14ac:dyDescent="0.25"/>
    <row r="290" ht="20.100000000000001" customHeight="1" x14ac:dyDescent="0.25"/>
    <row r="291" ht="20.100000000000001" customHeight="1" x14ac:dyDescent="0.25"/>
    <row r="292" ht="20.100000000000001" customHeight="1" x14ac:dyDescent="0.25"/>
    <row r="293" ht="20.100000000000001" customHeight="1" x14ac:dyDescent="0.25"/>
    <row r="294" ht="20.100000000000001" customHeight="1" x14ac:dyDescent="0.25"/>
    <row r="295" ht="20.100000000000001" customHeight="1" x14ac:dyDescent="0.25"/>
    <row r="296" ht="20.100000000000001" customHeight="1" x14ac:dyDescent="0.25"/>
    <row r="297" ht="20.100000000000001" customHeight="1" x14ac:dyDescent="0.25"/>
    <row r="298" ht="20.100000000000001" customHeight="1" x14ac:dyDescent="0.25"/>
    <row r="299" ht="20.100000000000001" customHeight="1" x14ac:dyDescent="0.25"/>
    <row r="300" ht="20.100000000000001" customHeight="1" x14ac:dyDescent="0.25"/>
    <row r="301" ht="20.100000000000001" customHeight="1" x14ac:dyDescent="0.25"/>
    <row r="302" ht="20.100000000000001" customHeight="1" x14ac:dyDescent="0.25"/>
    <row r="303" ht="20.100000000000001" customHeight="1" x14ac:dyDescent="0.25"/>
    <row r="304" ht="20.100000000000001" customHeight="1" x14ac:dyDescent="0.25"/>
    <row r="305" ht="20.100000000000001" customHeight="1" x14ac:dyDescent="0.25"/>
    <row r="306" ht="20.100000000000001" customHeight="1" x14ac:dyDescent="0.25"/>
    <row r="307" ht="20.100000000000001" customHeight="1" x14ac:dyDescent="0.25"/>
    <row r="308" ht="20.100000000000001" customHeight="1" x14ac:dyDescent="0.25"/>
    <row r="309" ht="20.100000000000001" customHeight="1" x14ac:dyDescent="0.25"/>
    <row r="310" ht="20.100000000000001" customHeight="1" x14ac:dyDescent="0.25"/>
    <row r="311" ht="20.100000000000001" customHeight="1" x14ac:dyDescent="0.25"/>
    <row r="312" ht="20.100000000000001" customHeight="1" x14ac:dyDescent="0.25"/>
    <row r="313" ht="20.100000000000001" customHeight="1" x14ac:dyDescent="0.25"/>
    <row r="314" ht="20.100000000000001" customHeight="1" x14ac:dyDescent="0.25"/>
    <row r="315" ht="20.100000000000001" customHeight="1" x14ac:dyDescent="0.25"/>
    <row r="316" ht="20.100000000000001" customHeight="1" x14ac:dyDescent="0.25"/>
    <row r="317" ht="20.100000000000001" customHeight="1" x14ac:dyDescent="0.25"/>
    <row r="318" ht="20.100000000000001" customHeight="1" x14ac:dyDescent="0.25"/>
    <row r="319" ht="20.100000000000001" customHeight="1" x14ac:dyDescent="0.25"/>
    <row r="320" ht="20.100000000000001" customHeight="1" x14ac:dyDescent="0.25"/>
    <row r="321" ht="20.100000000000001" customHeight="1" x14ac:dyDescent="0.25"/>
    <row r="322" ht="20.100000000000001" customHeight="1" x14ac:dyDescent="0.25"/>
    <row r="323" ht="20.100000000000001" customHeight="1" x14ac:dyDescent="0.25"/>
    <row r="324" ht="20.100000000000001" customHeight="1" x14ac:dyDescent="0.25"/>
    <row r="325" ht="20.100000000000001" customHeight="1" x14ac:dyDescent="0.25"/>
    <row r="326" ht="20.100000000000001" customHeight="1" x14ac:dyDescent="0.25"/>
    <row r="327" ht="20.100000000000001" customHeight="1" x14ac:dyDescent="0.25"/>
    <row r="328" ht="20.100000000000001" customHeight="1" x14ac:dyDescent="0.25"/>
    <row r="329" ht="20.100000000000001" customHeight="1" x14ac:dyDescent="0.25"/>
    <row r="330" ht="20.100000000000001" customHeight="1" x14ac:dyDescent="0.25"/>
    <row r="331" ht="20.100000000000001" customHeight="1" x14ac:dyDescent="0.25"/>
    <row r="332" ht="20.100000000000001" customHeight="1" x14ac:dyDescent="0.25"/>
    <row r="333" ht="20.100000000000001" customHeight="1" x14ac:dyDescent="0.25"/>
    <row r="334" ht="20.100000000000001" customHeight="1" x14ac:dyDescent="0.25"/>
    <row r="335" ht="20.100000000000001" customHeight="1" x14ac:dyDescent="0.25"/>
    <row r="336" ht="20.100000000000001" customHeight="1" x14ac:dyDescent="0.25"/>
    <row r="337" ht="20.100000000000001" customHeight="1" x14ac:dyDescent="0.25"/>
    <row r="338" ht="20.100000000000001" customHeight="1" x14ac:dyDescent="0.25"/>
    <row r="339" ht="20.100000000000001" customHeight="1" x14ac:dyDescent="0.25"/>
    <row r="340" ht="20.100000000000001" customHeight="1" x14ac:dyDescent="0.25"/>
    <row r="341" ht="20.100000000000001" customHeight="1" x14ac:dyDescent="0.25"/>
    <row r="342" ht="20.100000000000001" customHeight="1" x14ac:dyDescent="0.25"/>
    <row r="343" ht="20.100000000000001" customHeight="1" x14ac:dyDescent="0.25"/>
    <row r="344" ht="20.100000000000001" customHeight="1" x14ac:dyDescent="0.25"/>
    <row r="345" ht="20.100000000000001" customHeight="1" x14ac:dyDescent="0.25"/>
    <row r="346" ht="20.100000000000001" customHeight="1" x14ac:dyDescent="0.25"/>
    <row r="347" ht="20.100000000000001" customHeight="1" x14ac:dyDescent="0.25"/>
    <row r="348" ht="20.100000000000001" customHeight="1" x14ac:dyDescent="0.25"/>
    <row r="349" ht="20.100000000000001" customHeight="1" x14ac:dyDescent="0.25"/>
    <row r="350" ht="20.100000000000001" customHeight="1" x14ac:dyDescent="0.25"/>
    <row r="351" ht="20.100000000000001" customHeight="1" x14ac:dyDescent="0.25"/>
    <row r="352" ht="20.100000000000001" customHeight="1" x14ac:dyDescent="0.25"/>
    <row r="353" ht="20.100000000000001" customHeight="1" x14ac:dyDescent="0.25"/>
    <row r="354" ht="20.100000000000001" customHeight="1" x14ac:dyDescent="0.25"/>
    <row r="355" ht="20.100000000000001" customHeight="1" x14ac:dyDescent="0.25"/>
    <row r="356" ht="20.100000000000001" customHeight="1" x14ac:dyDescent="0.25"/>
    <row r="357" ht="20.100000000000001" customHeight="1" x14ac:dyDescent="0.25"/>
    <row r="358" ht="20.100000000000001" customHeight="1" x14ac:dyDescent="0.25"/>
    <row r="359" ht="20.100000000000001" customHeight="1" x14ac:dyDescent="0.25"/>
    <row r="360" ht="20.100000000000001" customHeight="1" x14ac:dyDescent="0.25"/>
    <row r="361" ht="20.100000000000001" customHeight="1" x14ac:dyDescent="0.25"/>
    <row r="362" ht="20.100000000000001" customHeight="1" x14ac:dyDescent="0.25"/>
    <row r="363" ht="20.100000000000001" customHeight="1" x14ac:dyDescent="0.25"/>
    <row r="364" ht="20.100000000000001" customHeight="1" x14ac:dyDescent="0.25"/>
    <row r="365" ht="20.100000000000001" customHeight="1" x14ac:dyDescent="0.25"/>
    <row r="366" ht="20.100000000000001" customHeight="1" x14ac:dyDescent="0.25"/>
    <row r="367" ht="20.100000000000001" customHeight="1" x14ac:dyDescent="0.25"/>
    <row r="368" ht="20.100000000000001" customHeight="1" x14ac:dyDescent="0.25"/>
    <row r="369" ht="20.100000000000001" customHeight="1" x14ac:dyDescent="0.25"/>
    <row r="370" ht="20.100000000000001" customHeight="1" x14ac:dyDescent="0.25"/>
    <row r="371" ht="20.100000000000001" customHeight="1" x14ac:dyDescent="0.25"/>
    <row r="372" ht="20.100000000000001" customHeight="1" x14ac:dyDescent="0.25"/>
    <row r="373" ht="20.100000000000001" customHeight="1" x14ac:dyDescent="0.25"/>
    <row r="374" ht="20.100000000000001" customHeight="1" x14ac:dyDescent="0.25"/>
    <row r="375" ht="20.100000000000001" customHeight="1" x14ac:dyDescent="0.25"/>
    <row r="376" ht="20.100000000000001" customHeight="1" x14ac:dyDescent="0.25"/>
    <row r="377" ht="20.100000000000001" customHeight="1" x14ac:dyDescent="0.25"/>
    <row r="378" ht="20.100000000000001" customHeight="1" x14ac:dyDescent="0.25"/>
    <row r="379" ht="20.100000000000001" customHeight="1" x14ac:dyDescent="0.25"/>
    <row r="380" ht="20.100000000000001" customHeight="1" x14ac:dyDescent="0.25"/>
    <row r="381" ht="20.100000000000001" customHeight="1" x14ac:dyDescent="0.25"/>
    <row r="382" ht="20.100000000000001" customHeight="1" x14ac:dyDescent="0.25"/>
    <row r="383" ht="20.100000000000001" customHeight="1" x14ac:dyDescent="0.25"/>
    <row r="384" ht="20.100000000000001" customHeight="1" x14ac:dyDescent="0.25"/>
    <row r="385" ht="20.100000000000001" customHeight="1" x14ac:dyDescent="0.25"/>
    <row r="386" ht="20.100000000000001" customHeight="1" x14ac:dyDescent="0.25"/>
    <row r="387" ht="20.100000000000001" customHeight="1" x14ac:dyDescent="0.25"/>
    <row r="388" ht="20.100000000000001" customHeight="1" x14ac:dyDescent="0.25"/>
    <row r="389" ht="20.100000000000001" customHeight="1" x14ac:dyDescent="0.25"/>
    <row r="390" ht="20.100000000000001" customHeight="1" x14ac:dyDescent="0.25"/>
    <row r="391" ht="20.100000000000001" customHeight="1" x14ac:dyDescent="0.25"/>
    <row r="392" ht="20.100000000000001" customHeight="1" x14ac:dyDescent="0.25"/>
    <row r="393" ht="20.100000000000001" customHeight="1" x14ac:dyDescent="0.25"/>
    <row r="394" ht="20.100000000000001" customHeight="1" x14ac:dyDescent="0.25"/>
    <row r="395" ht="20.100000000000001" customHeight="1" x14ac:dyDescent="0.25"/>
    <row r="396" ht="20.100000000000001" customHeight="1" x14ac:dyDescent="0.25"/>
    <row r="397" ht="20.100000000000001" customHeight="1" x14ac:dyDescent="0.25"/>
    <row r="398" ht="20.100000000000001" customHeight="1" x14ac:dyDescent="0.25"/>
    <row r="399" ht="20.100000000000001" customHeight="1" x14ac:dyDescent="0.25"/>
    <row r="400" ht="20.100000000000001" customHeight="1" x14ac:dyDescent="0.25"/>
    <row r="401" ht="20.100000000000001" customHeight="1" x14ac:dyDescent="0.25"/>
    <row r="402" ht="20.100000000000001" customHeight="1" x14ac:dyDescent="0.25"/>
    <row r="403" ht="20.100000000000001" customHeight="1" x14ac:dyDescent="0.25"/>
    <row r="404" ht="20.100000000000001" customHeight="1" x14ac:dyDescent="0.25"/>
    <row r="405" ht="20.100000000000001" customHeight="1" x14ac:dyDescent="0.25"/>
    <row r="406" ht="20.100000000000001" customHeight="1" x14ac:dyDescent="0.25"/>
    <row r="407" ht="20.100000000000001" customHeight="1" x14ac:dyDescent="0.25"/>
    <row r="408" ht="20.100000000000001" customHeight="1" x14ac:dyDescent="0.25"/>
    <row r="409" ht="20.100000000000001" customHeight="1" x14ac:dyDescent="0.25"/>
    <row r="410" ht="20.100000000000001" customHeight="1" x14ac:dyDescent="0.25"/>
    <row r="411" ht="20.100000000000001" customHeight="1" x14ac:dyDescent="0.25"/>
    <row r="412" ht="20.100000000000001" customHeight="1" x14ac:dyDescent="0.25"/>
    <row r="413" ht="20.100000000000001" customHeight="1" x14ac:dyDescent="0.25"/>
    <row r="414" ht="20.100000000000001" customHeight="1" x14ac:dyDescent="0.25"/>
    <row r="415" ht="20.100000000000001" customHeight="1" x14ac:dyDescent="0.25"/>
    <row r="416" ht="20.100000000000001" customHeight="1" x14ac:dyDescent="0.25"/>
    <row r="417" ht="20.100000000000001" customHeight="1" x14ac:dyDescent="0.25"/>
    <row r="418" ht="20.100000000000001" customHeight="1" x14ac:dyDescent="0.25"/>
    <row r="419" ht="20.100000000000001" customHeight="1" x14ac:dyDescent="0.25"/>
    <row r="420" ht="20.100000000000001" customHeight="1" x14ac:dyDescent="0.25"/>
    <row r="421" ht="20.100000000000001" customHeight="1" x14ac:dyDescent="0.25"/>
    <row r="422" ht="20.100000000000001" customHeight="1" x14ac:dyDescent="0.25"/>
    <row r="423" ht="20.100000000000001" customHeight="1" x14ac:dyDescent="0.25"/>
    <row r="424" ht="20.100000000000001" customHeight="1" x14ac:dyDescent="0.25"/>
    <row r="425" ht="20.100000000000001" customHeight="1" x14ac:dyDescent="0.25"/>
    <row r="426" ht="20.100000000000001" customHeight="1" x14ac:dyDescent="0.25"/>
    <row r="427" ht="20.100000000000001" customHeight="1" x14ac:dyDescent="0.25"/>
    <row r="428" ht="20.100000000000001" customHeight="1" x14ac:dyDescent="0.25"/>
    <row r="429" ht="20.100000000000001" customHeight="1" x14ac:dyDescent="0.25"/>
    <row r="430" ht="20.100000000000001" customHeight="1" x14ac:dyDescent="0.25"/>
    <row r="431" ht="20.100000000000001" customHeight="1" x14ac:dyDescent="0.25"/>
    <row r="432" ht="20.100000000000001" customHeight="1" x14ac:dyDescent="0.25"/>
    <row r="433" ht="20.100000000000001" customHeight="1" x14ac:dyDescent="0.25"/>
    <row r="434" ht="20.100000000000001" customHeight="1" x14ac:dyDescent="0.25"/>
    <row r="435" ht="20.100000000000001" customHeight="1" x14ac:dyDescent="0.25"/>
    <row r="436" ht="20.100000000000001" customHeight="1" x14ac:dyDescent="0.25"/>
    <row r="437" ht="20.100000000000001" customHeight="1" x14ac:dyDescent="0.25"/>
    <row r="438" ht="20.100000000000001" customHeight="1" x14ac:dyDescent="0.25"/>
    <row r="439" ht="20.100000000000001" customHeight="1" x14ac:dyDescent="0.25"/>
    <row r="440" ht="20.100000000000001" customHeight="1" x14ac:dyDescent="0.25"/>
    <row r="441" ht="20.100000000000001" customHeight="1" x14ac:dyDescent="0.25"/>
    <row r="442" ht="20.100000000000001" customHeight="1" x14ac:dyDescent="0.25"/>
    <row r="443" ht="20.100000000000001" customHeight="1" x14ac:dyDescent="0.25"/>
    <row r="444" ht="20.100000000000001" customHeight="1" x14ac:dyDescent="0.25"/>
    <row r="445" ht="20.100000000000001" customHeight="1" x14ac:dyDescent="0.25"/>
    <row r="446" ht="20.100000000000001" customHeight="1" x14ac:dyDescent="0.25"/>
    <row r="447" ht="20.100000000000001" customHeight="1" x14ac:dyDescent="0.25"/>
    <row r="448" ht="20.100000000000001" customHeight="1" x14ac:dyDescent="0.25"/>
    <row r="449" ht="20.100000000000001" customHeight="1" x14ac:dyDescent="0.25"/>
    <row r="450" ht="20.100000000000001" customHeight="1" x14ac:dyDescent="0.25"/>
    <row r="451" ht="20.100000000000001" customHeight="1" x14ac:dyDescent="0.25"/>
    <row r="452" ht="20.100000000000001" customHeight="1" x14ac:dyDescent="0.25"/>
    <row r="453" ht="20.100000000000001" customHeight="1" x14ac:dyDescent="0.25"/>
    <row r="454" ht="20.100000000000001" customHeight="1" x14ac:dyDescent="0.25"/>
    <row r="455" ht="20.100000000000001" customHeight="1" x14ac:dyDescent="0.25"/>
    <row r="456" ht="20.100000000000001" customHeight="1" x14ac:dyDescent="0.25"/>
    <row r="457" ht="20.100000000000001" customHeight="1" x14ac:dyDescent="0.25"/>
    <row r="458" ht="20.100000000000001" customHeight="1" x14ac:dyDescent="0.25"/>
    <row r="459" ht="20.100000000000001" customHeight="1" x14ac:dyDescent="0.25"/>
    <row r="460" ht="20.100000000000001" customHeight="1" x14ac:dyDescent="0.25"/>
    <row r="461" ht="20.100000000000001" customHeight="1" x14ac:dyDescent="0.25"/>
    <row r="462" ht="20.100000000000001" customHeight="1" x14ac:dyDescent="0.25"/>
    <row r="463" ht="20.100000000000001" customHeight="1" x14ac:dyDescent="0.25"/>
    <row r="464" ht="20.100000000000001" customHeight="1" x14ac:dyDescent="0.25"/>
    <row r="465" ht="20.100000000000001" customHeight="1" x14ac:dyDescent="0.25"/>
    <row r="466" ht="20.100000000000001" customHeight="1" x14ac:dyDescent="0.25"/>
    <row r="467" ht="20.100000000000001" customHeight="1" x14ac:dyDescent="0.25"/>
    <row r="468" ht="20.100000000000001" customHeight="1" x14ac:dyDescent="0.25"/>
    <row r="469" ht="20.100000000000001" customHeight="1" x14ac:dyDescent="0.25"/>
    <row r="470" ht="20.100000000000001" customHeight="1" x14ac:dyDescent="0.25"/>
    <row r="471" ht="20.100000000000001" customHeight="1" x14ac:dyDescent="0.25"/>
    <row r="472" ht="20.100000000000001" customHeight="1" x14ac:dyDescent="0.25"/>
    <row r="473" ht="20.100000000000001" customHeight="1" x14ac:dyDescent="0.25"/>
    <row r="474" ht="20.100000000000001" customHeight="1" x14ac:dyDescent="0.25"/>
    <row r="475" ht="20.100000000000001" customHeight="1" x14ac:dyDescent="0.25"/>
    <row r="476" ht="20.100000000000001" customHeight="1" x14ac:dyDescent="0.25"/>
    <row r="477" ht="20.100000000000001" customHeight="1" x14ac:dyDescent="0.25"/>
    <row r="478" ht="20.100000000000001" customHeight="1" x14ac:dyDescent="0.25"/>
    <row r="479" ht="20.100000000000001" customHeight="1" x14ac:dyDescent="0.25"/>
    <row r="480" ht="20.100000000000001" customHeight="1" x14ac:dyDescent="0.25"/>
    <row r="481" ht="20.100000000000001" customHeight="1" x14ac:dyDescent="0.25"/>
    <row r="482" ht="20.100000000000001" customHeight="1" x14ac:dyDescent="0.25"/>
    <row r="483" ht="20.100000000000001" customHeight="1" x14ac:dyDescent="0.25"/>
    <row r="484" ht="20.100000000000001" customHeight="1" x14ac:dyDescent="0.25"/>
    <row r="485" ht="20.100000000000001" customHeight="1" x14ac:dyDescent="0.25"/>
    <row r="486" ht="20.100000000000001" customHeight="1" x14ac:dyDescent="0.25"/>
    <row r="487" ht="20.100000000000001" customHeight="1" x14ac:dyDescent="0.25"/>
    <row r="488" ht="20.100000000000001" customHeight="1" x14ac:dyDescent="0.25"/>
    <row r="489" ht="20.100000000000001" customHeight="1" x14ac:dyDescent="0.25"/>
    <row r="490" ht="20.100000000000001" customHeight="1" x14ac:dyDescent="0.25"/>
    <row r="491" ht="20.100000000000001" customHeight="1" x14ac:dyDescent="0.25"/>
    <row r="492" ht="20.100000000000001" customHeight="1" x14ac:dyDescent="0.25"/>
    <row r="493" ht="20.100000000000001" customHeight="1" x14ac:dyDescent="0.25"/>
    <row r="494" ht="20.100000000000001" customHeight="1" x14ac:dyDescent="0.25"/>
    <row r="495" ht="20.100000000000001" customHeight="1" x14ac:dyDescent="0.25"/>
    <row r="496" ht="20.100000000000001" customHeight="1" x14ac:dyDescent="0.25"/>
    <row r="497" ht="20.100000000000001" customHeight="1" x14ac:dyDescent="0.25"/>
    <row r="498" ht="20.100000000000001" customHeight="1" x14ac:dyDescent="0.25"/>
    <row r="499" ht="20.100000000000001" customHeight="1" x14ac:dyDescent="0.25"/>
    <row r="500" ht="20.100000000000001" customHeight="1" x14ac:dyDescent="0.25"/>
    <row r="501" ht="20.100000000000001" customHeight="1" x14ac:dyDescent="0.25"/>
    <row r="502" ht="20.100000000000001" customHeight="1" x14ac:dyDescent="0.25"/>
    <row r="503" ht="20.100000000000001" customHeight="1" x14ac:dyDescent="0.25"/>
    <row r="504" ht="20.100000000000001" customHeight="1" x14ac:dyDescent="0.25"/>
    <row r="505" ht="20.100000000000001" customHeight="1" x14ac:dyDescent="0.25"/>
    <row r="506" ht="20.100000000000001" customHeight="1" x14ac:dyDescent="0.25"/>
    <row r="507" ht="20.100000000000001" customHeight="1" x14ac:dyDescent="0.25"/>
    <row r="508" ht="20.100000000000001" customHeight="1" x14ac:dyDescent="0.25"/>
    <row r="509" ht="20.100000000000001" customHeight="1" x14ac:dyDescent="0.25"/>
    <row r="510" ht="20.100000000000001" customHeight="1" x14ac:dyDescent="0.25"/>
    <row r="511" ht="20.100000000000001" customHeight="1" x14ac:dyDescent="0.25"/>
    <row r="512" ht="20.100000000000001" customHeight="1" x14ac:dyDescent="0.25"/>
    <row r="513" ht="20.100000000000001" customHeight="1" x14ac:dyDescent="0.25"/>
    <row r="514" ht="20.100000000000001" customHeight="1" x14ac:dyDescent="0.25"/>
    <row r="515" ht="20.100000000000001" customHeight="1" x14ac:dyDescent="0.25"/>
    <row r="516" ht="20.100000000000001" customHeight="1" x14ac:dyDescent="0.25"/>
    <row r="517" ht="20.100000000000001" customHeight="1" x14ac:dyDescent="0.25"/>
    <row r="518" ht="20.100000000000001" customHeight="1" x14ac:dyDescent="0.25"/>
    <row r="519" ht="20.100000000000001" customHeight="1" x14ac:dyDescent="0.25"/>
    <row r="520" ht="20.100000000000001" customHeight="1" x14ac:dyDescent="0.25"/>
    <row r="521" ht="20.100000000000001" customHeight="1" x14ac:dyDescent="0.25"/>
    <row r="522" ht="20.100000000000001" customHeight="1" x14ac:dyDescent="0.25"/>
    <row r="523" ht="20.100000000000001" customHeight="1" x14ac:dyDescent="0.25"/>
    <row r="524" ht="20.100000000000001" customHeight="1" x14ac:dyDescent="0.25"/>
    <row r="525" ht="20.100000000000001" customHeight="1" x14ac:dyDescent="0.25"/>
    <row r="526" ht="20.100000000000001" customHeight="1" x14ac:dyDescent="0.25"/>
    <row r="527" ht="20.100000000000001" customHeight="1" x14ac:dyDescent="0.25"/>
    <row r="528" ht="20.100000000000001" customHeight="1" x14ac:dyDescent="0.25"/>
    <row r="529" ht="20.100000000000001" customHeight="1" x14ac:dyDescent="0.25"/>
    <row r="530" ht="20.100000000000001" customHeight="1" x14ac:dyDescent="0.25"/>
    <row r="531" ht="20.100000000000001" customHeight="1" x14ac:dyDescent="0.25"/>
    <row r="532" ht="20.100000000000001" customHeight="1" x14ac:dyDescent="0.25"/>
    <row r="533" ht="20.100000000000001" customHeight="1" x14ac:dyDescent="0.25"/>
    <row r="534" ht="20.100000000000001" customHeight="1" x14ac:dyDescent="0.25"/>
    <row r="535" ht="20.100000000000001" customHeight="1" x14ac:dyDescent="0.25"/>
    <row r="536" ht="20.100000000000001" customHeight="1" x14ac:dyDescent="0.25"/>
    <row r="537" ht="20.100000000000001" customHeight="1" x14ac:dyDescent="0.25"/>
    <row r="538" ht="20.100000000000001" customHeight="1" x14ac:dyDescent="0.25"/>
    <row r="539" ht="20.100000000000001" customHeight="1" x14ac:dyDescent="0.25"/>
    <row r="540" ht="20.100000000000001" customHeight="1" x14ac:dyDescent="0.25"/>
    <row r="541" ht="20.100000000000001" customHeight="1" x14ac:dyDescent="0.25"/>
    <row r="542" ht="20.100000000000001" customHeight="1" x14ac:dyDescent="0.25"/>
    <row r="543" ht="20.100000000000001" customHeight="1" x14ac:dyDescent="0.25"/>
    <row r="544" ht="20.100000000000001" customHeight="1" x14ac:dyDescent="0.25"/>
    <row r="545" ht="20.100000000000001" customHeight="1" x14ac:dyDescent="0.25"/>
    <row r="546" ht="20.100000000000001" customHeight="1" x14ac:dyDescent="0.25"/>
    <row r="547" ht="20.100000000000001" customHeight="1" x14ac:dyDescent="0.25"/>
    <row r="548" ht="20.100000000000001" customHeight="1" x14ac:dyDescent="0.25"/>
    <row r="549" ht="20.100000000000001" customHeight="1" x14ac:dyDescent="0.25"/>
    <row r="550" ht="20.100000000000001" customHeight="1" x14ac:dyDescent="0.25"/>
    <row r="551" ht="20.100000000000001" customHeight="1" x14ac:dyDescent="0.25"/>
    <row r="552" ht="20.100000000000001" customHeight="1" x14ac:dyDescent="0.25"/>
    <row r="553" ht="20.100000000000001" customHeight="1" x14ac:dyDescent="0.25"/>
    <row r="554" ht="20.100000000000001" customHeight="1" x14ac:dyDescent="0.25"/>
    <row r="555" ht="20.100000000000001" customHeight="1" x14ac:dyDescent="0.25"/>
    <row r="556" ht="20.100000000000001" customHeight="1" x14ac:dyDescent="0.25"/>
    <row r="557" ht="20.100000000000001" customHeight="1" x14ac:dyDescent="0.25"/>
    <row r="558" ht="20.100000000000001" customHeight="1" x14ac:dyDescent="0.25"/>
    <row r="559" ht="20.100000000000001" customHeight="1" x14ac:dyDescent="0.25"/>
    <row r="560" ht="20.100000000000001" customHeight="1" x14ac:dyDescent="0.25"/>
    <row r="561" ht="20.100000000000001" customHeight="1" x14ac:dyDescent="0.25"/>
    <row r="562" ht="20.100000000000001" customHeight="1" x14ac:dyDescent="0.25"/>
    <row r="563" ht="20.100000000000001" customHeight="1" x14ac:dyDescent="0.25"/>
    <row r="564" ht="20.100000000000001" customHeight="1" x14ac:dyDescent="0.25"/>
    <row r="565" ht="20.100000000000001" customHeight="1" x14ac:dyDescent="0.25"/>
    <row r="566" ht="20.100000000000001" customHeight="1" x14ac:dyDescent="0.25"/>
    <row r="567" ht="20.100000000000001" customHeight="1" x14ac:dyDescent="0.25"/>
    <row r="568" ht="20.100000000000001" customHeight="1" x14ac:dyDescent="0.25"/>
    <row r="569" ht="20.100000000000001" customHeight="1" x14ac:dyDescent="0.25"/>
    <row r="570" ht="20.100000000000001" customHeight="1" x14ac:dyDescent="0.25"/>
    <row r="571" ht="20.100000000000001" customHeight="1" x14ac:dyDescent="0.25"/>
    <row r="572" ht="20.100000000000001" customHeight="1" x14ac:dyDescent="0.25"/>
    <row r="573" ht="20.100000000000001" customHeight="1" x14ac:dyDescent="0.25"/>
    <row r="574" ht="20.100000000000001" customHeight="1" x14ac:dyDescent="0.25"/>
    <row r="575" ht="20.100000000000001" customHeight="1" x14ac:dyDescent="0.25"/>
    <row r="576" ht="20.100000000000001" customHeight="1" x14ac:dyDescent="0.25"/>
    <row r="577" ht="20.100000000000001" customHeight="1" x14ac:dyDescent="0.25"/>
    <row r="578" ht="20.100000000000001" customHeight="1" x14ac:dyDescent="0.25"/>
    <row r="579" ht="20.100000000000001" customHeight="1" x14ac:dyDescent="0.25"/>
    <row r="580" ht="20.100000000000001" customHeight="1" x14ac:dyDescent="0.25"/>
    <row r="581" ht="20.100000000000001" customHeight="1" x14ac:dyDescent="0.25"/>
    <row r="582" ht="20.100000000000001" customHeight="1" x14ac:dyDescent="0.25"/>
    <row r="583" ht="20.100000000000001" customHeight="1" x14ac:dyDescent="0.25"/>
    <row r="584" ht="20.100000000000001" customHeight="1" x14ac:dyDescent="0.25"/>
    <row r="585" ht="20.100000000000001" customHeight="1" x14ac:dyDescent="0.25"/>
    <row r="586" ht="20.100000000000001" customHeight="1" x14ac:dyDescent="0.25"/>
    <row r="587" ht="20.100000000000001" customHeight="1" x14ac:dyDescent="0.25"/>
    <row r="588" ht="20.100000000000001" customHeight="1" x14ac:dyDescent="0.25"/>
    <row r="589" ht="20.100000000000001" customHeight="1" x14ac:dyDescent="0.25"/>
    <row r="590" ht="20.100000000000001" customHeight="1" x14ac:dyDescent="0.25"/>
    <row r="591" ht="20.100000000000001" customHeight="1" x14ac:dyDescent="0.25"/>
    <row r="592" ht="20.100000000000001" customHeight="1" x14ac:dyDescent="0.25"/>
    <row r="593" ht="20.100000000000001" customHeight="1" x14ac:dyDescent="0.25"/>
    <row r="594" ht="20.100000000000001" customHeight="1" x14ac:dyDescent="0.25"/>
    <row r="595" ht="20.100000000000001" customHeight="1" x14ac:dyDescent="0.25"/>
    <row r="596" ht="20.100000000000001" customHeight="1" x14ac:dyDescent="0.25"/>
    <row r="597" ht="20.100000000000001" customHeight="1" x14ac:dyDescent="0.25"/>
    <row r="598" ht="20.100000000000001" customHeight="1" x14ac:dyDescent="0.25"/>
    <row r="599" ht="20.100000000000001" customHeight="1" x14ac:dyDescent="0.25"/>
    <row r="600" ht="20.100000000000001" customHeight="1" x14ac:dyDescent="0.25"/>
    <row r="601" ht="20.100000000000001" customHeight="1" x14ac:dyDescent="0.25"/>
    <row r="602" ht="20.100000000000001" customHeight="1" x14ac:dyDescent="0.25"/>
    <row r="603" ht="20.100000000000001" customHeight="1" x14ac:dyDescent="0.25"/>
    <row r="604" ht="20.100000000000001" customHeight="1" x14ac:dyDescent="0.25"/>
    <row r="605" ht="20.100000000000001" customHeight="1" x14ac:dyDescent="0.25"/>
    <row r="606" ht="20.100000000000001" customHeight="1" x14ac:dyDescent="0.25"/>
    <row r="607" ht="20.100000000000001" customHeight="1" x14ac:dyDescent="0.25"/>
    <row r="608" ht="20.100000000000001" customHeight="1" x14ac:dyDescent="0.25"/>
    <row r="609" ht="20.100000000000001" customHeight="1" x14ac:dyDescent="0.25"/>
    <row r="610" ht="20.100000000000001" customHeight="1" x14ac:dyDescent="0.25"/>
    <row r="611" ht="20.100000000000001" customHeight="1" x14ac:dyDescent="0.25"/>
    <row r="612" ht="20.100000000000001" customHeight="1" x14ac:dyDescent="0.25"/>
    <row r="613" ht="20.100000000000001" customHeight="1" x14ac:dyDescent="0.25"/>
    <row r="614" ht="20.100000000000001" customHeight="1" x14ac:dyDescent="0.25"/>
    <row r="615" ht="20.100000000000001" customHeight="1" x14ac:dyDescent="0.25"/>
    <row r="616" ht="20.100000000000001" customHeight="1" x14ac:dyDescent="0.25"/>
    <row r="617" ht="20.100000000000001" customHeight="1" x14ac:dyDescent="0.25"/>
    <row r="618" ht="20.100000000000001" customHeight="1" x14ac:dyDescent="0.25"/>
    <row r="619" ht="20.100000000000001" customHeight="1" x14ac:dyDescent="0.25"/>
    <row r="620" ht="20.100000000000001" customHeight="1" x14ac:dyDescent="0.25"/>
    <row r="621" ht="20.100000000000001" customHeight="1" x14ac:dyDescent="0.25"/>
    <row r="622" ht="20.100000000000001" customHeight="1" x14ac:dyDescent="0.25"/>
    <row r="623" ht="20.100000000000001" customHeight="1" x14ac:dyDescent="0.25"/>
    <row r="624" ht="20.100000000000001" customHeight="1" x14ac:dyDescent="0.25"/>
    <row r="625" ht="20.100000000000001" customHeight="1" x14ac:dyDescent="0.25"/>
    <row r="626" ht="20.100000000000001" customHeight="1" x14ac:dyDescent="0.25"/>
    <row r="627" ht="20.100000000000001" customHeight="1" x14ac:dyDescent="0.25"/>
    <row r="628" ht="20.100000000000001" customHeight="1" x14ac:dyDescent="0.25"/>
    <row r="629" ht="20.100000000000001" customHeight="1" x14ac:dyDescent="0.25"/>
    <row r="630" ht="20.100000000000001" customHeight="1" x14ac:dyDescent="0.25"/>
    <row r="631" ht="20.100000000000001" customHeight="1" x14ac:dyDescent="0.25"/>
    <row r="632" ht="20.100000000000001" customHeight="1" x14ac:dyDescent="0.25"/>
    <row r="633" ht="20.100000000000001" customHeight="1" x14ac:dyDescent="0.25"/>
    <row r="634" ht="20.100000000000001" customHeight="1" x14ac:dyDescent="0.25"/>
    <row r="635" ht="20.100000000000001" customHeight="1" x14ac:dyDescent="0.25"/>
    <row r="636" ht="20.100000000000001" customHeight="1" x14ac:dyDescent="0.25"/>
    <row r="637" ht="20.100000000000001" customHeight="1" x14ac:dyDescent="0.25"/>
    <row r="638" ht="20.100000000000001" customHeight="1" x14ac:dyDescent="0.25"/>
    <row r="639" ht="20.100000000000001" customHeight="1" x14ac:dyDescent="0.25"/>
    <row r="640" ht="20.100000000000001" customHeight="1" x14ac:dyDescent="0.25"/>
    <row r="641" ht="20.100000000000001" customHeight="1" x14ac:dyDescent="0.25"/>
    <row r="642" ht="20.100000000000001" customHeight="1" x14ac:dyDescent="0.25"/>
    <row r="643" ht="20.100000000000001" customHeight="1" x14ac:dyDescent="0.25"/>
    <row r="644" ht="20.100000000000001" customHeight="1" x14ac:dyDescent="0.25"/>
    <row r="645" ht="20.100000000000001" customHeight="1" x14ac:dyDescent="0.25"/>
    <row r="646" ht="20.100000000000001" customHeight="1" x14ac:dyDescent="0.25"/>
    <row r="647" ht="20.100000000000001" customHeight="1" x14ac:dyDescent="0.25"/>
    <row r="648" ht="20.100000000000001" customHeight="1" x14ac:dyDescent="0.25"/>
    <row r="649" ht="20.100000000000001" customHeight="1" x14ac:dyDescent="0.25"/>
    <row r="650" ht="20.100000000000001" customHeight="1" x14ac:dyDescent="0.25"/>
    <row r="651" ht="20.100000000000001" customHeight="1" x14ac:dyDescent="0.25"/>
    <row r="652" ht="20.100000000000001" customHeight="1" x14ac:dyDescent="0.25"/>
    <row r="653" ht="20.100000000000001" customHeight="1" x14ac:dyDescent="0.25"/>
    <row r="654" ht="20.100000000000001" customHeight="1" x14ac:dyDescent="0.25"/>
    <row r="655" ht="20.100000000000001" customHeight="1" x14ac:dyDescent="0.25"/>
    <row r="656" ht="20.100000000000001" customHeight="1" x14ac:dyDescent="0.25"/>
    <row r="657" ht="20.100000000000001" customHeight="1" x14ac:dyDescent="0.25"/>
    <row r="658" ht="20.100000000000001" customHeight="1" x14ac:dyDescent="0.25"/>
    <row r="659" ht="20.100000000000001" customHeight="1" x14ac:dyDescent="0.25"/>
    <row r="660" ht="20.100000000000001" customHeight="1" x14ac:dyDescent="0.25"/>
    <row r="661" ht="20.100000000000001" customHeight="1" x14ac:dyDescent="0.25"/>
    <row r="662" ht="20.100000000000001" customHeight="1" x14ac:dyDescent="0.25"/>
    <row r="663" ht="20.100000000000001" customHeight="1" x14ac:dyDescent="0.25"/>
    <row r="664" ht="20.100000000000001" customHeight="1" x14ac:dyDescent="0.25"/>
    <row r="665" ht="20.100000000000001" customHeight="1" x14ac:dyDescent="0.25"/>
    <row r="666" ht="20.100000000000001" customHeight="1" x14ac:dyDescent="0.25"/>
    <row r="667" ht="20.100000000000001" customHeight="1" x14ac:dyDescent="0.25"/>
    <row r="668" ht="20.100000000000001" customHeight="1" x14ac:dyDescent="0.25"/>
    <row r="669" ht="20.100000000000001" customHeight="1" x14ac:dyDescent="0.25"/>
    <row r="670" ht="20.100000000000001" customHeight="1" x14ac:dyDescent="0.25"/>
    <row r="671" ht="20.100000000000001" customHeight="1" x14ac:dyDescent="0.25"/>
    <row r="672" ht="20.100000000000001" customHeight="1" x14ac:dyDescent="0.25"/>
    <row r="673" ht="20.100000000000001" customHeight="1" x14ac:dyDescent="0.25"/>
    <row r="674" ht="20.100000000000001" customHeight="1" x14ac:dyDescent="0.25"/>
    <row r="675" ht="20.100000000000001" customHeight="1" x14ac:dyDescent="0.25"/>
    <row r="676" ht="20.100000000000001" customHeight="1" x14ac:dyDescent="0.25"/>
    <row r="677" ht="20.100000000000001" customHeight="1" x14ac:dyDescent="0.25"/>
    <row r="678" ht="20.100000000000001" customHeight="1" x14ac:dyDescent="0.25"/>
    <row r="679" ht="20.100000000000001" customHeight="1" x14ac:dyDescent="0.25"/>
    <row r="680" ht="20.100000000000001" customHeight="1" x14ac:dyDescent="0.25"/>
    <row r="681" ht="20.100000000000001" customHeight="1" x14ac:dyDescent="0.25"/>
    <row r="682" ht="20.100000000000001" customHeight="1" x14ac:dyDescent="0.25"/>
    <row r="683" ht="20.100000000000001" customHeight="1" x14ac:dyDescent="0.25"/>
    <row r="684" ht="20.100000000000001" customHeight="1" x14ac:dyDescent="0.25"/>
    <row r="685" ht="20.100000000000001" customHeight="1" x14ac:dyDescent="0.25"/>
    <row r="686" ht="20.100000000000001" customHeight="1" x14ac:dyDescent="0.25"/>
    <row r="687" ht="20.100000000000001" customHeight="1" x14ac:dyDescent="0.25"/>
    <row r="688" ht="20.100000000000001" customHeight="1" x14ac:dyDescent="0.25"/>
    <row r="689" ht="20.100000000000001" customHeight="1" x14ac:dyDescent="0.25"/>
    <row r="690" ht="20.100000000000001" customHeight="1" x14ac:dyDescent="0.25"/>
    <row r="691" ht="20.100000000000001" customHeight="1" x14ac:dyDescent="0.25"/>
    <row r="692" ht="20.100000000000001" customHeight="1" x14ac:dyDescent="0.25"/>
    <row r="693" ht="20.100000000000001" customHeight="1" x14ac:dyDescent="0.25"/>
    <row r="694" ht="20.100000000000001" customHeight="1" x14ac:dyDescent="0.25"/>
    <row r="695" ht="20.100000000000001" customHeight="1" x14ac:dyDescent="0.25"/>
    <row r="696" ht="20.100000000000001" customHeight="1" x14ac:dyDescent="0.25"/>
    <row r="697" ht="20.100000000000001" customHeight="1" x14ac:dyDescent="0.25"/>
    <row r="698" ht="20.100000000000001" customHeight="1" x14ac:dyDescent="0.25"/>
    <row r="699" ht="20.100000000000001" customHeight="1" x14ac:dyDescent="0.25"/>
    <row r="700" ht="20.100000000000001" customHeight="1" x14ac:dyDescent="0.25"/>
    <row r="701" ht="20.100000000000001" customHeight="1" x14ac:dyDescent="0.25"/>
    <row r="702" ht="20.100000000000001" customHeight="1" x14ac:dyDescent="0.25"/>
    <row r="703" ht="20.100000000000001" customHeight="1" x14ac:dyDescent="0.25"/>
    <row r="704" ht="20.100000000000001" customHeight="1" x14ac:dyDescent="0.25"/>
    <row r="705" ht="20.100000000000001" customHeight="1" x14ac:dyDescent="0.25"/>
    <row r="706" ht="20.100000000000001" customHeight="1" x14ac:dyDescent="0.25"/>
    <row r="707" ht="20.100000000000001" customHeight="1" x14ac:dyDescent="0.25"/>
    <row r="708" ht="20.100000000000001" customHeight="1" x14ac:dyDescent="0.25"/>
    <row r="709" ht="20.100000000000001" customHeight="1" x14ac:dyDescent="0.25"/>
    <row r="710" ht="20.100000000000001" customHeight="1" x14ac:dyDescent="0.25"/>
    <row r="711" ht="20.100000000000001" customHeight="1" x14ac:dyDescent="0.25"/>
    <row r="712" ht="20.100000000000001" customHeight="1" x14ac:dyDescent="0.25"/>
    <row r="713" ht="20.100000000000001" customHeight="1" x14ac:dyDescent="0.25"/>
    <row r="714" ht="20.100000000000001" customHeight="1" x14ac:dyDescent="0.25"/>
    <row r="715" ht="20.100000000000001" customHeight="1" x14ac:dyDescent="0.25"/>
    <row r="716" ht="20.100000000000001" customHeight="1" x14ac:dyDescent="0.25"/>
    <row r="717" ht="20.100000000000001" customHeight="1" x14ac:dyDescent="0.25"/>
    <row r="718" ht="20.100000000000001" customHeight="1" x14ac:dyDescent="0.25"/>
    <row r="719" ht="20.100000000000001" customHeight="1" x14ac:dyDescent="0.25"/>
    <row r="720" ht="20.100000000000001" customHeight="1" x14ac:dyDescent="0.25"/>
    <row r="721" ht="20.100000000000001" customHeight="1" x14ac:dyDescent="0.25"/>
    <row r="722" ht="20.100000000000001" customHeight="1" x14ac:dyDescent="0.25"/>
    <row r="723" ht="20.100000000000001" customHeight="1" x14ac:dyDescent="0.25"/>
    <row r="724" ht="20.100000000000001" customHeight="1" x14ac:dyDescent="0.25"/>
    <row r="725" ht="20.100000000000001" customHeight="1" x14ac:dyDescent="0.25"/>
    <row r="726" ht="20.100000000000001" customHeight="1" x14ac:dyDescent="0.25"/>
    <row r="727" ht="20.100000000000001" customHeight="1" x14ac:dyDescent="0.25"/>
    <row r="728" ht="20.100000000000001" customHeight="1" x14ac:dyDescent="0.25"/>
    <row r="729" ht="20.100000000000001" customHeight="1" x14ac:dyDescent="0.25"/>
    <row r="730" ht="20.100000000000001" customHeight="1" x14ac:dyDescent="0.25"/>
    <row r="731" ht="20.100000000000001" customHeight="1" x14ac:dyDescent="0.25"/>
    <row r="732" ht="20.100000000000001" customHeight="1" x14ac:dyDescent="0.25"/>
    <row r="733" ht="20.100000000000001" customHeight="1" x14ac:dyDescent="0.25"/>
    <row r="734" ht="20.100000000000001" customHeight="1" x14ac:dyDescent="0.25"/>
    <row r="735" ht="20.100000000000001" customHeight="1" x14ac:dyDescent="0.25"/>
    <row r="736" ht="20.100000000000001" customHeight="1" x14ac:dyDescent="0.25"/>
    <row r="737" ht="20.100000000000001" customHeight="1" x14ac:dyDescent="0.25"/>
    <row r="738" ht="20.100000000000001" customHeight="1" x14ac:dyDescent="0.25"/>
    <row r="739" ht="20.100000000000001" customHeight="1" x14ac:dyDescent="0.25"/>
    <row r="740" ht="20.100000000000001" customHeight="1" x14ac:dyDescent="0.25"/>
    <row r="741" ht="20.100000000000001" customHeight="1" x14ac:dyDescent="0.25"/>
    <row r="742" ht="20.100000000000001" customHeight="1" x14ac:dyDescent="0.25"/>
    <row r="743" ht="20.100000000000001" customHeight="1" x14ac:dyDescent="0.25"/>
    <row r="744" ht="20.100000000000001" customHeight="1" x14ac:dyDescent="0.25"/>
    <row r="745" ht="20.100000000000001" customHeight="1" x14ac:dyDescent="0.25"/>
    <row r="746" ht="20.100000000000001" customHeight="1" x14ac:dyDescent="0.25"/>
    <row r="747" ht="20.100000000000001" customHeight="1" x14ac:dyDescent="0.25"/>
    <row r="748" ht="20.100000000000001" customHeight="1" x14ac:dyDescent="0.25"/>
    <row r="749" ht="20.100000000000001" customHeight="1" x14ac:dyDescent="0.25"/>
    <row r="750" ht="20.100000000000001" customHeight="1" x14ac:dyDescent="0.25"/>
    <row r="751" ht="20.100000000000001" customHeight="1" x14ac:dyDescent="0.25"/>
    <row r="752" ht="20.100000000000001" customHeight="1" x14ac:dyDescent="0.25"/>
    <row r="753" ht="20.100000000000001" customHeight="1" x14ac:dyDescent="0.25"/>
    <row r="754" ht="20.100000000000001" customHeight="1" x14ac:dyDescent="0.25"/>
    <row r="755" ht="20.100000000000001" customHeight="1" x14ac:dyDescent="0.25"/>
    <row r="756" ht="20.100000000000001" customHeight="1" x14ac:dyDescent="0.25"/>
    <row r="757" ht="20.100000000000001" customHeight="1" x14ac:dyDescent="0.25"/>
    <row r="758" ht="20.100000000000001" customHeight="1" x14ac:dyDescent="0.25"/>
    <row r="759" ht="20.100000000000001" customHeight="1" x14ac:dyDescent="0.25"/>
    <row r="760" ht="20.100000000000001" customHeight="1" x14ac:dyDescent="0.25"/>
    <row r="761" ht="20.100000000000001" customHeight="1" x14ac:dyDescent="0.25"/>
    <row r="762" ht="20.100000000000001" customHeight="1" x14ac:dyDescent="0.25"/>
    <row r="763" ht="20.100000000000001" customHeight="1" x14ac:dyDescent="0.25"/>
    <row r="764" ht="20.100000000000001" customHeight="1" x14ac:dyDescent="0.25"/>
    <row r="765" ht="20.100000000000001" customHeight="1" x14ac:dyDescent="0.25"/>
    <row r="766" ht="20.100000000000001" customHeight="1" x14ac:dyDescent="0.25"/>
    <row r="767" ht="20.100000000000001" customHeight="1" x14ac:dyDescent="0.25"/>
    <row r="768" ht="20.100000000000001" customHeight="1" x14ac:dyDescent="0.25"/>
    <row r="769" ht="20.100000000000001" customHeight="1" x14ac:dyDescent="0.25"/>
    <row r="770" ht="20.100000000000001" customHeight="1" x14ac:dyDescent="0.25"/>
    <row r="771" ht="20.100000000000001" customHeight="1" x14ac:dyDescent="0.25"/>
    <row r="772" ht="20.100000000000001" customHeight="1" x14ac:dyDescent="0.25"/>
    <row r="773" ht="20.100000000000001" customHeight="1" x14ac:dyDescent="0.25"/>
    <row r="774" ht="20.100000000000001" customHeight="1" x14ac:dyDescent="0.25"/>
    <row r="775" ht="20.100000000000001" customHeight="1" x14ac:dyDescent="0.25"/>
    <row r="776" ht="20.100000000000001" customHeight="1" x14ac:dyDescent="0.25"/>
    <row r="777" ht="20.100000000000001" customHeight="1" x14ac:dyDescent="0.25"/>
    <row r="778" ht="20.100000000000001" customHeight="1" x14ac:dyDescent="0.25"/>
    <row r="779" ht="20.100000000000001" customHeight="1" x14ac:dyDescent="0.25"/>
    <row r="780" ht="20.100000000000001" customHeight="1" x14ac:dyDescent="0.25"/>
    <row r="781" ht="20.100000000000001" customHeight="1" x14ac:dyDescent="0.25"/>
    <row r="782" ht="20.100000000000001" customHeight="1" x14ac:dyDescent="0.25"/>
    <row r="783" ht="20.100000000000001" customHeight="1" x14ac:dyDescent="0.25"/>
    <row r="784" ht="20.100000000000001" customHeight="1" x14ac:dyDescent="0.25"/>
    <row r="785" ht="20.100000000000001" customHeight="1" x14ac:dyDescent="0.25"/>
    <row r="786" ht="20.100000000000001" customHeight="1" x14ac:dyDescent="0.25"/>
    <row r="787" ht="20.100000000000001" customHeight="1" x14ac:dyDescent="0.25"/>
    <row r="788" ht="20.100000000000001" customHeight="1" x14ac:dyDescent="0.25"/>
    <row r="789" ht="20.100000000000001" customHeight="1" x14ac:dyDescent="0.25"/>
    <row r="790" ht="20.100000000000001" customHeight="1" x14ac:dyDescent="0.25"/>
    <row r="791" ht="20.100000000000001" customHeight="1" x14ac:dyDescent="0.25"/>
    <row r="792" ht="20.100000000000001" customHeight="1" x14ac:dyDescent="0.25"/>
    <row r="793" ht="20.100000000000001" customHeight="1" x14ac:dyDescent="0.25"/>
    <row r="794" ht="20.100000000000001" customHeight="1" x14ac:dyDescent="0.25"/>
    <row r="795" ht="20.100000000000001" customHeight="1" x14ac:dyDescent="0.25"/>
    <row r="796" ht="20.100000000000001" customHeight="1" x14ac:dyDescent="0.25"/>
    <row r="797" ht="20.100000000000001" customHeight="1" x14ac:dyDescent="0.25"/>
    <row r="798" ht="20.100000000000001" customHeight="1" x14ac:dyDescent="0.25"/>
    <row r="799" ht="20.100000000000001" customHeight="1" x14ac:dyDescent="0.25"/>
    <row r="800" ht="20.100000000000001" customHeight="1" x14ac:dyDescent="0.25"/>
    <row r="801" ht="20.100000000000001" customHeight="1" x14ac:dyDescent="0.25"/>
    <row r="802" ht="20.100000000000001" customHeight="1" x14ac:dyDescent="0.25"/>
    <row r="803" ht="20.100000000000001" customHeight="1" x14ac:dyDescent="0.25"/>
    <row r="804" ht="20.100000000000001" customHeight="1" x14ac:dyDescent="0.25"/>
    <row r="805" ht="20.100000000000001" customHeight="1" x14ac:dyDescent="0.25"/>
    <row r="806" ht="20.100000000000001" customHeight="1" x14ac:dyDescent="0.25"/>
    <row r="807" ht="20.100000000000001" customHeight="1" x14ac:dyDescent="0.25"/>
    <row r="808" ht="20.100000000000001" customHeight="1" x14ac:dyDescent="0.25"/>
    <row r="809" ht="20.100000000000001" customHeight="1" x14ac:dyDescent="0.25"/>
    <row r="810" ht="20.100000000000001" customHeight="1" x14ac:dyDescent="0.25"/>
    <row r="811" ht="20.100000000000001" customHeight="1" x14ac:dyDescent="0.25"/>
    <row r="812" ht="20.100000000000001" customHeight="1" x14ac:dyDescent="0.25"/>
    <row r="813" ht="20.100000000000001" customHeight="1" x14ac:dyDescent="0.25"/>
    <row r="814" ht="20.100000000000001" customHeight="1" x14ac:dyDescent="0.25"/>
    <row r="815" ht="20.100000000000001" customHeight="1" x14ac:dyDescent="0.25"/>
    <row r="816" ht="20.100000000000001" customHeight="1" x14ac:dyDescent="0.25"/>
    <row r="817" ht="20.100000000000001" customHeight="1" x14ac:dyDescent="0.25"/>
    <row r="818" ht="20.100000000000001" customHeight="1" x14ac:dyDescent="0.25"/>
    <row r="819" ht="20.100000000000001" customHeight="1" x14ac:dyDescent="0.25"/>
    <row r="820" ht="20.100000000000001" customHeight="1" x14ac:dyDescent="0.25"/>
    <row r="821" ht="20.100000000000001" customHeight="1" x14ac:dyDescent="0.25"/>
    <row r="822" ht="20.100000000000001" customHeight="1" x14ac:dyDescent="0.25"/>
    <row r="823" ht="20.100000000000001" customHeight="1" x14ac:dyDescent="0.25"/>
    <row r="824" ht="20.100000000000001" customHeight="1" x14ac:dyDescent="0.25"/>
    <row r="825" ht="20.100000000000001" customHeight="1" x14ac:dyDescent="0.25"/>
    <row r="826" ht="20.100000000000001" customHeight="1" x14ac:dyDescent="0.25"/>
    <row r="827" ht="20.100000000000001" customHeight="1" x14ac:dyDescent="0.25"/>
    <row r="828" ht="20.100000000000001" customHeight="1" x14ac:dyDescent="0.25"/>
    <row r="829" ht="20.100000000000001" customHeight="1" x14ac:dyDescent="0.25"/>
    <row r="830" ht="20.100000000000001" customHeight="1" x14ac:dyDescent="0.25"/>
    <row r="831" ht="20.100000000000001" customHeight="1" x14ac:dyDescent="0.25"/>
    <row r="832" ht="20.100000000000001" customHeight="1" x14ac:dyDescent="0.25"/>
    <row r="833" ht="20.100000000000001" customHeight="1" x14ac:dyDescent="0.25"/>
    <row r="834" ht="20.100000000000001" customHeight="1" x14ac:dyDescent="0.25"/>
    <row r="835" ht="20.100000000000001" customHeight="1" x14ac:dyDescent="0.25"/>
    <row r="836" ht="20.100000000000001" customHeight="1" x14ac:dyDescent="0.25"/>
    <row r="837" ht="20.100000000000001" customHeight="1" x14ac:dyDescent="0.25"/>
    <row r="838" ht="20.100000000000001" customHeight="1" x14ac:dyDescent="0.25"/>
    <row r="839" ht="20.100000000000001" customHeight="1" x14ac:dyDescent="0.25"/>
    <row r="840" ht="20.100000000000001" customHeight="1" x14ac:dyDescent="0.25"/>
    <row r="841" ht="20.100000000000001" customHeight="1" x14ac:dyDescent="0.25"/>
    <row r="842" ht="20.100000000000001" customHeight="1" x14ac:dyDescent="0.25"/>
    <row r="843" ht="20.100000000000001" customHeight="1" x14ac:dyDescent="0.25"/>
    <row r="844" ht="20.100000000000001" customHeight="1" x14ac:dyDescent="0.25"/>
    <row r="845" ht="20.100000000000001" customHeight="1" x14ac:dyDescent="0.25"/>
    <row r="846" ht="20.100000000000001" customHeight="1" x14ac:dyDescent="0.25"/>
    <row r="847" ht="20.100000000000001" customHeight="1" x14ac:dyDescent="0.25"/>
    <row r="848" ht="20.100000000000001" customHeight="1" x14ac:dyDescent="0.25"/>
    <row r="849" ht="20.100000000000001" customHeight="1" x14ac:dyDescent="0.25"/>
    <row r="850" ht="20.100000000000001" customHeight="1" x14ac:dyDescent="0.25"/>
    <row r="851" ht="20.100000000000001" customHeight="1" x14ac:dyDescent="0.25"/>
    <row r="852" ht="20.100000000000001" customHeight="1" x14ac:dyDescent="0.25"/>
    <row r="853" ht="20.100000000000001" customHeight="1" x14ac:dyDescent="0.25"/>
    <row r="854" ht="20.100000000000001" customHeight="1" x14ac:dyDescent="0.25"/>
    <row r="855" ht="20.100000000000001" customHeight="1" x14ac:dyDescent="0.25"/>
    <row r="856" ht="20.100000000000001" customHeight="1" x14ac:dyDescent="0.25"/>
    <row r="857" ht="20.100000000000001" customHeight="1" x14ac:dyDescent="0.25"/>
    <row r="858" ht="20.100000000000001" customHeight="1" x14ac:dyDescent="0.25"/>
    <row r="859" ht="20.100000000000001" customHeight="1" x14ac:dyDescent="0.25"/>
    <row r="860" ht="20.100000000000001" customHeight="1" x14ac:dyDescent="0.25"/>
    <row r="861" ht="20.100000000000001" customHeight="1" x14ac:dyDescent="0.25"/>
    <row r="862" ht="20.100000000000001" customHeight="1" x14ac:dyDescent="0.25"/>
    <row r="863" ht="20.100000000000001" customHeight="1" x14ac:dyDescent="0.25"/>
    <row r="864" ht="20.100000000000001" customHeight="1" x14ac:dyDescent="0.25"/>
    <row r="865" ht="20.100000000000001" customHeight="1" x14ac:dyDescent="0.25"/>
    <row r="866" ht="20.100000000000001" customHeight="1" x14ac:dyDescent="0.25"/>
    <row r="867" ht="20.100000000000001" customHeight="1" x14ac:dyDescent="0.25"/>
    <row r="868" ht="20.100000000000001" customHeight="1" x14ac:dyDescent="0.25"/>
    <row r="869" ht="20.100000000000001" customHeight="1" x14ac:dyDescent="0.25"/>
    <row r="870" ht="20.100000000000001" customHeight="1" x14ac:dyDescent="0.25"/>
    <row r="871" ht="20.100000000000001" customHeight="1" x14ac:dyDescent="0.25"/>
    <row r="872" ht="20.100000000000001" customHeight="1" x14ac:dyDescent="0.25"/>
    <row r="873" ht="20.100000000000001" customHeight="1" x14ac:dyDescent="0.25"/>
    <row r="874" ht="20.100000000000001" customHeight="1" x14ac:dyDescent="0.25"/>
    <row r="875" ht="20.100000000000001" customHeight="1" x14ac:dyDescent="0.25"/>
    <row r="876" ht="20.100000000000001" customHeight="1" x14ac:dyDescent="0.25"/>
    <row r="877" ht="20.100000000000001" customHeight="1" x14ac:dyDescent="0.25"/>
    <row r="878" ht="20.100000000000001" customHeight="1" x14ac:dyDescent="0.25"/>
    <row r="879" ht="20.100000000000001" customHeight="1" x14ac:dyDescent="0.25"/>
    <row r="880" ht="20.100000000000001" customHeight="1" x14ac:dyDescent="0.25"/>
    <row r="881" ht="20.100000000000001" customHeight="1" x14ac:dyDescent="0.25"/>
    <row r="882" ht="20.100000000000001" customHeight="1" x14ac:dyDescent="0.25"/>
    <row r="883" ht="20.100000000000001" customHeight="1" x14ac:dyDescent="0.25"/>
    <row r="884" ht="20.100000000000001" customHeight="1" x14ac:dyDescent="0.25"/>
    <row r="885" ht="20.100000000000001" customHeight="1" x14ac:dyDescent="0.25"/>
    <row r="886" ht="20.100000000000001" customHeight="1" x14ac:dyDescent="0.25"/>
    <row r="887" ht="20.100000000000001" customHeight="1" x14ac:dyDescent="0.25"/>
    <row r="888" ht="20.100000000000001" customHeight="1" x14ac:dyDescent="0.25"/>
    <row r="889" ht="20.100000000000001" customHeight="1" x14ac:dyDescent="0.25"/>
    <row r="890" ht="20.100000000000001" customHeight="1" x14ac:dyDescent="0.25"/>
    <row r="891" ht="20.100000000000001" customHeight="1" x14ac:dyDescent="0.25"/>
    <row r="892" ht="20.100000000000001" customHeight="1" x14ac:dyDescent="0.25"/>
    <row r="893" ht="20.100000000000001" customHeight="1" x14ac:dyDescent="0.25"/>
    <row r="894" ht="20.100000000000001" customHeight="1" x14ac:dyDescent="0.25"/>
    <row r="895" ht="20.100000000000001" customHeight="1" x14ac:dyDescent="0.25"/>
    <row r="896" ht="20.100000000000001" customHeight="1" x14ac:dyDescent="0.25"/>
    <row r="897" ht="20.100000000000001" customHeight="1" x14ac:dyDescent="0.25"/>
    <row r="898" ht="20.100000000000001" customHeight="1" x14ac:dyDescent="0.25"/>
    <row r="899" ht="20.100000000000001" customHeight="1" x14ac:dyDescent="0.25"/>
    <row r="900" ht="20.100000000000001" customHeight="1" x14ac:dyDescent="0.25"/>
    <row r="901" ht="20.100000000000001" customHeight="1" x14ac:dyDescent="0.25"/>
    <row r="902" ht="20.100000000000001" customHeight="1" x14ac:dyDescent="0.25"/>
    <row r="903" ht="20.100000000000001" customHeight="1" x14ac:dyDescent="0.25"/>
    <row r="904" ht="20.100000000000001" customHeight="1" x14ac:dyDescent="0.25"/>
    <row r="905" ht="20.100000000000001" customHeight="1" x14ac:dyDescent="0.25"/>
    <row r="906" ht="20.100000000000001" customHeight="1" x14ac:dyDescent="0.25"/>
    <row r="907" ht="20.100000000000001" customHeight="1" x14ac:dyDescent="0.25"/>
    <row r="908" ht="20.100000000000001" customHeight="1" x14ac:dyDescent="0.25"/>
    <row r="909" ht="20.100000000000001" customHeight="1" x14ac:dyDescent="0.25"/>
    <row r="910" ht="20.100000000000001" customHeight="1" x14ac:dyDescent="0.25"/>
    <row r="911" ht="20.100000000000001" customHeight="1" x14ac:dyDescent="0.25"/>
    <row r="912" ht="20.100000000000001" customHeight="1" x14ac:dyDescent="0.25"/>
    <row r="913" ht="20.100000000000001" customHeight="1" x14ac:dyDescent="0.25"/>
    <row r="914" ht="20.100000000000001" customHeight="1" x14ac:dyDescent="0.25"/>
    <row r="915" ht="20.100000000000001" customHeight="1" x14ac:dyDescent="0.25"/>
    <row r="916" ht="20.100000000000001" customHeight="1" x14ac:dyDescent="0.25"/>
    <row r="917" ht="20.100000000000001" customHeight="1" x14ac:dyDescent="0.25"/>
    <row r="918" ht="20.100000000000001" customHeight="1" x14ac:dyDescent="0.25"/>
    <row r="919" ht="20.100000000000001" customHeight="1" x14ac:dyDescent="0.25"/>
    <row r="920" ht="20.100000000000001" customHeight="1" x14ac:dyDescent="0.25"/>
    <row r="921" ht="20.100000000000001" customHeight="1" x14ac:dyDescent="0.25"/>
    <row r="922" ht="20.100000000000001" customHeight="1" x14ac:dyDescent="0.25"/>
    <row r="923" ht="20.100000000000001" customHeight="1" x14ac:dyDescent="0.25"/>
    <row r="924" ht="20.100000000000001" customHeight="1" x14ac:dyDescent="0.25"/>
    <row r="925" ht="20.100000000000001" customHeight="1" x14ac:dyDescent="0.25"/>
    <row r="926" ht="20.100000000000001" customHeight="1" x14ac:dyDescent="0.25"/>
    <row r="927" ht="20.100000000000001" customHeight="1" x14ac:dyDescent="0.25"/>
    <row r="928" ht="20.100000000000001" customHeight="1" x14ac:dyDescent="0.25"/>
    <row r="929" ht="20.100000000000001" customHeight="1" x14ac:dyDescent="0.25"/>
    <row r="930" ht="20.100000000000001" customHeight="1" x14ac:dyDescent="0.25"/>
    <row r="931" ht="20.100000000000001" customHeight="1" x14ac:dyDescent="0.25"/>
    <row r="932" ht="20.100000000000001" customHeight="1" x14ac:dyDescent="0.25"/>
    <row r="933" ht="20.100000000000001" customHeight="1" x14ac:dyDescent="0.25"/>
    <row r="934" ht="20.100000000000001" customHeight="1" x14ac:dyDescent="0.25"/>
    <row r="935" ht="20.100000000000001" customHeight="1" x14ac:dyDescent="0.25"/>
    <row r="936" ht="20.100000000000001" customHeight="1" x14ac:dyDescent="0.25"/>
    <row r="937" ht="20.100000000000001" customHeight="1" x14ac:dyDescent="0.25"/>
    <row r="938" ht="20.100000000000001" customHeight="1" x14ac:dyDescent="0.25"/>
    <row r="939" ht="20.100000000000001" customHeight="1" x14ac:dyDescent="0.25"/>
    <row r="940" ht="20.100000000000001" customHeight="1" x14ac:dyDescent="0.25"/>
    <row r="941" ht="20.100000000000001" customHeight="1" x14ac:dyDescent="0.25"/>
    <row r="942" ht="20.100000000000001" customHeight="1" x14ac:dyDescent="0.25"/>
    <row r="943" ht="20.100000000000001" customHeight="1" x14ac:dyDescent="0.25"/>
    <row r="944" ht="20.100000000000001" customHeight="1" x14ac:dyDescent="0.25"/>
    <row r="945" ht="20.100000000000001" customHeight="1" x14ac:dyDescent="0.25"/>
    <row r="946" ht="20.100000000000001" customHeight="1" x14ac:dyDescent="0.25"/>
    <row r="947" ht="20.100000000000001" customHeight="1" x14ac:dyDescent="0.25"/>
    <row r="948" ht="20.100000000000001" customHeight="1" x14ac:dyDescent="0.25"/>
    <row r="949" ht="20.100000000000001" customHeight="1" x14ac:dyDescent="0.25"/>
    <row r="950" ht="20.100000000000001" customHeight="1" x14ac:dyDescent="0.25"/>
    <row r="951" ht="20.100000000000001" customHeight="1" x14ac:dyDescent="0.25"/>
    <row r="952" ht="20.100000000000001" customHeight="1" x14ac:dyDescent="0.25"/>
    <row r="953" ht="20.100000000000001" customHeight="1" x14ac:dyDescent="0.25"/>
    <row r="954" ht="20.100000000000001" customHeight="1" x14ac:dyDescent="0.25"/>
    <row r="955" ht="20.100000000000001" customHeight="1" x14ac:dyDescent="0.25"/>
    <row r="956" ht="20.100000000000001" customHeight="1" x14ac:dyDescent="0.25"/>
    <row r="957" ht="20.100000000000001" customHeight="1" x14ac:dyDescent="0.25"/>
    <row r="958" ht="20.100000000000001" customHeight="1" x14ac:dyDescent="0.25"/>
    <row r="959" ht="20.100000000000001" customHeight="1" x14ac:dyDescent="0.25"/>
    <row r="960" ht="20.100000000000001" customHeight="1" x14ac:dyDescent="0.25"/>
    <row r="961" ht="20.100000000000001" customHeight="1" x14ac:dyDescent="0.25"/>
    <row r="962" ht="20.100000000000001" customHeight="1" x14ac:dyDescent="0.25"/>
    <row r="963" ht="20.100000000000001" customHeight="1" x14ac:dyDescent="0.25"/>
    <row r="964" ht="20.100000000000001" customHeight="1" x14ac:dyDescent="0.25"/>
    <row r="965" ht="20.100000000000001" customHeight="1" x14ac:dyDescent="0.25"/>
    <row r="966" ht="20.100000000000001" customHeight="1" x14ac:dyDescent="0.25"/>
    <row r="967" ht="20.100000000000001" customHeight="1" x14ac:dyDescent="0.25"/>
    <row r="968" ht="20.100000000000001" customHeight="1" x14ac:dyDescent="0.25"/>
    <row r="969" ht="20.100000000000001" customHeight="1" x14ac:dyDescent="0.25"/>
    <row r="970" ht="20.100000000000001" customHeight="1" x14ac:dyDescent="0.25"/>
    <row r="971" ht="20.100000000000001" customHeight="1" x14ac:dyDescent="0.25"/>
    <row r="972" ht="20.100000000000001" customHeight="1" x14ac:dyDescent="0.25"/>
    <row r="973" ht="20.100000000000001" customHeight="1" x14ac:dyDescent="0.25"/>
    <row r="974" ht="20.100000000000001" customHeight="1" x14ac:dyDescent="0.25"/>
    <row r="975" ht="20.100000000000001" customHeight="1" x14ac:dyDescent="0.25"/>
    <row r="976" ht="20.100000000000001" customHeight="1" x14ac:dyDescent="0.25"/>
    <row r="977" ht="20.100000000000001" customHeight="1" x14ac:dyDescent="0.25"/>
    <row r="978" ht="20.100000000000001" customHeight="1" x14ac:dyDescent="0.25"/>
    <row r="979" ht="20.100000000000001" customHeight="1" x14ac:dyDescent="0.25"/>
    <row r="980" ht="20.100000000000001" customHeight="1" x14ac:dyDescent="0.25"/>
    <row r="981" ht="20.100000000000001" customHeight="1" x14ac:dyDescent="0.25"/>
    <row r="982" ht="20.100000000000001" customHeight="1" x14ac:dyDescent="0.25"/>
    <row r="983" ht="20.100000000000001" customHeight="1" x14ac:dyDescent="0.25"/>
    <row r="984" ht="20.100000000000001" customHeight="1" x14ac:dyDescent="0.25"/>
    <row r="985" ht="20.100000000000001" customHeight="1" x14ac:dyDescent="0.25"/>
    <row r="986" ht="20.100000000000001" customHeight="1" x14ac:dyDescent="0.25"/>
    <row r="987" ht="20.100000000000001" customHeight="1" x14ac:dyDescent="0.25"/>
    <row r="988" ht="20.100000000000001" customHeight="1" x14ac:dyDescent="0.25"/>
    <row r="989" ht="20.100000000000001" customHeight="1" x14ac:dyDescent="0.25"/>
    <row r="990" ht="20.100000000000001" customHeight="1" x14ac:dyDescent="0.25"/>
    <row r="991" ht="20.100000000000001" customHeight="1" x14ac:dyDescent="0.25"/>
    <row r="992" ht="20.100000000000001" customHeight="1" x14ac:dyDescent="0.25"/>
    <row r="993" ht="20.100000000000001" customHeight="1" x14ac:dyDescent="0.25"/>
    <row r="994" ht="20.100000000000001" customHeight="1" x14ac:dyDescent="0.25"/>
    <row r="995" ht="20.100000000000001" customHeight="1" x14ac:dyDescent="0.25"/>
    <row r="996" ht="20.100000000000001" customHeight="1" x14ac:dyDescent="0.25"/>
    <row r="997" ht="20.100000000000001" customHeight="1" x14ac:dyDescent="0.25"/>
    <row r="998" ht="20.100000000000001" customHeight="1" x14ac:dyDescent="0.25"/>
    <row r="999" ht="20.100000000000001" customHeight="1" x14ac:dyDescent="0.25"/>
    <row r="1000" ht="20.100000000000001" customHeight="1" x14ac:dyDescent="0.25"/>
    <row r="1001" ht="20.100000000000001" customHeight="1" x14ac:dyDescent="0.25"/>
    <row r="1002" ht="20.100000000000001" customHeight="1" x14ac:dyDescent="0.25"/>
    <row r="1003" ht="20.100000000000001" customHeight="1" x14ac:dyDescent="0.25"/>
    <row r="1004" ht="20.100000000000001" customHeight="1" x14ac:dyDescent="0.25"/>
    <row r="1005" ht="20.100000000000001" customHeight="1" x14ac:dyDescent="0.25"/>
    <row r="1006" ht="20.100000000000001" customHeight="1" x14ac:dyDescent="0.25"/>
    <row r="1007" ht="20.100000000000001" customHeight="1" x14ac:dyDescent="0.25"/>
    <row r="1008" ht="20.100000000000001" customHeight="1" x14ac:dyDescent="0.25"/>
    <row r="1009" ht="20.100000000000001" customHeight="1" x14ac:dyDescent="0.25"/>
    <row r="1010" ht="20.100000000000001" customHeight="1" x14ac:dyDescent="0.25"/>
    <row r="1011" ht="20.100000000000001" customHeight="1" x14ac:dyDescent="0.25"/>
    <row r="1012" ht="20.100000000000001" customHeight="1" x14ac:dyDescent="0.25"/>
    <row r="1013" ht="20.100000000000001" customHeight="1" x14ac:dyDescent="0.25"/>
    <row r="1014" ht="20.100000000000001" customHeight="1" x14ac:dyDescent="0.25"/>
    <row r="1015" ht="20.100000000000001" customHeight="1" x14ac:dyDescent="0.25"/>
    <row r="1016" ht="20.100000000000001" customHeight="1" x14ac:dyDescent="0.25"/>
    <row r="1017" ht="20.100000000000001" customHeight="1" x14ac:dyDescent="0.25"/>
    <row r="1018" ht="20.100000000000001" customHeight="1" x14ac:dyDescent="0.25"/>
    <row r="1019" ht="20.100000000000001" customHeight="1" x14ac:dyDescent="0.25"/>
    <row r="1020" ht="20.100000000000001" customHeight="1" x14ac:dyDescent="0.25"/>
    <row r="1021" ht="20.100000000000001" customHeight="1" x14ac:dyDescent="0.25"/>
    <row r="1022" ht="20.100000000000001" customHeight="1" x14ac:dyDescent="0.25"/>
    <row r="1023" ht="20.100000000000001" customHeight="1" x14ac:dyDescent="0.25"/>
    <row r="1024" ht="20.100000000000001" customHeight="1" x14ac:dyDescent="0.25"/>
    <row r="1025" ht="20.100000000000001" customHeight="1" x14ac:dyDescent="0.25"/>
    <row r="1026" ht="20.100000000000001" customHeight="1" x14ac:dyDescent="0.25"/>
    <row r="1027" ht="20.100000000000001" customHeight="1" x14ac:dyDescent="0.25"/>
    <row r="1028" ht="20.100000000000001" customHeight="1" x14ac:dyDescent="0.25"/>
    <row r="1029" ht="20.100000000000001" customHeight="1" x14ac:dyDescent="0.25"/>
    <row r="1030" ht="20.100000000000001" customHeight="1" x14ac:dyDescent="0.25"/>
    <row r="1031" ht="20.100000000000001" customHeight="1" x14ac:dyDescent="0.25"/>
    <row r="1032" ht="20.100000000000001" customHeight="1" x14ac:dyDescent="0.25"/>
    <row r="1033" ht="20.100000000000001" customHeight="1" x14ac:dyDescent="0.25"/>
    <row r="1034" ht="20.100000000000001" customHeight="1" x14ac:dyDescent="0.25"/>
    <row r="1035" ht="20.100000000000001" customHeight="1" x14ac:dyDescent="0.25"/>
    <row r="1036" ht="20.100000000000001" customHeight="1" x14ac:dyDescent="0.25"/>
    <row r="1037" ht="20.100000000000001" customHeight="1" x14ac:dyDescent="0.25"/>
    <row r="1038" ht="20.100000000000001" customHeight="1" x14ac:dyDescent="0.25"/>
    <row r="1039" ht="20.100000000000001" customHeight="1" x14ac:dyDescent="0.25"/>
    <row r="1040" ht="20.100000000000001" customHeight="1" x14ac:dyDescent="0.25"/>
    <row r="1041" ht="20.100000000000001" customHeight="1" x14ac:dyDescent="0.25"/>
    <row r="1042" ht="20.100000000000001" customHeight="1" x14ac:dyDescent="0.25"/>
    <row r="1043" ht="20.100000000000001" customHeight="1" x14ac:dyDescent="0.25"/>
    <row r="1044" ht="20.100000000000001" customHeight="1" x14ac:dyDescent="0.25"/>
    <row r="1045" ht="20.100000000000001" customHeight="1" x14ac:dyDescent="0.25"/>
    <row r="1046" ht="20.100000000000001" customHeight="1" x14ac:dyDescent="0.25"/>
    <row r="1047" ht="20.100000000000001" customHeight="1" x14ac:dyDescent="0.25"/>
    <row r="1048" ht="20.100000000000001" customHeight="1" x14ac:dyDescent="0.25"/>
    <row r="1049" ht="20.100000000000001" customHeight="1" x14ac:dyDescent="0.25"/>
    <row r="1050" ht="20.100000000000001" customHeight="1" x14ac:dyDescent="0.25"/>
    <row r="1051" ht="20.100000000000001" customHeight="1" x14ac:dyDescent="0.25"/>
    <row r="1052" ht="20.100000000000001" customHeight="1" x14ac:dyDescent="0.25"/>
    <row r="1053" ht="20.100000000000001" customHeight="1" x14ac:dyDescent="0.25"/>
    <row r="1054" ht="20.100000000000001" customHeight="1" x14ac:dyDescent="0.25"/>
    <row r="1055" ht="20.100000000000001" customHeight="1" x14ac:dyDescent="0.25"/>
    <row r="1056" ht="20.100000000000001" customHeight="1" x14ac:dyDescent="0.25"/>
    <row r="1057" ht="20.100000000000001" customHeight="1" x14ac:dyDescent="0.25"/>
    <row r="1058" ht="20.100000000000001" customHeight="1" x14ac:dyDescent="0.25"/>
    <row r="1059" ht="20.100000000000001" customHeight="1" x14ac:dyDescent="0.25"/>
    <row r="1060" ht="20.100000000000001" customHeight="1" x14ac:dyDescent="0.25"/>
    <row r="1061" ht="20.100000000000001" customHeight="1" x14ac:dyDescent="0.25"/>
    <row r="1062" ht="20.100000000000001" customHeight="1" x14ac:dyDescent="0.25"/>
    <row r="1063" ht="20.100000000000001" customHeight="1" x14ac:dyDescent="0.25"/>
    <row r="1064" ht="20.100000000000001" customHeight="1" x14ac:dyDescent="0.25"/>
    <row r="1065" ht="20.100000000000001" customHeight="1" x14ac:dyDescent="0.25"/>
    <row r="1066" ht="20.100000000000001" customHeight="1" x14ac:dyDescent="0.25"/>
    <row r="1067" ht="20.100000000000001" customHeight="1" x14ac:dyDescent="0.25"/>
    <row r="1068" ht="20.100000000000001" customHeight="1" x14ac:dyDescent="0.25"/>
    <row r="1069" ht="20.100000000000001" customHeight="1" x14ac:dyDescent="0.25"/>
    <row r="1070" ht="20.100000000000001" customHeight="1" x14ac:dyDescent="0.25"/>
    <row r="1071" ht="20.100000000000001" customHeight="1" x14ac:dyDescent="0.25"/>
    <row r="1072" ht="20.100000000000001" customHeight="1" x14ac:dyDescent="0.25"/>
    <row r="1073" ht="20.100000000000001" customHeight="1" x14ac:dyDescent="0.25"/>
    <row r="1074" ht="20.100000000000001" customHeight="1" x14ac:dyDescent="0.25"/>
    <row r="1075" ht="20.100000000000001" customHeight="1" x14ac:dyDescent="0.25"/>
    <row r="1076" ht="20.100000000000001" customHeight="1" x14ac:dyDescent="0.25"/>
    <row r="1077" ht="20.100000000000001" customHeight="1" x14ac:dyDescent="0.25"/>
    <row r="1078" ht="20.100000000000001" customHeight="1" x14ac:dyDescent="0.25"/>
    <row r="1079" ht="20.100000000000001" customHeight="1" x14ac:dyDescent="0.25"/>
    <row r="1080" ht="20.100000000000001" customHeight="1" x14ac:dyDescent="0.25"/>
    <row r="1081" ht="20.100000000000001" customHeight="1" x14ac:dyDescent="0.25"/>
    <row r="1082" ht="20.100000000000001" customHeight="1" x14ac:dyDescent="0.25"/>
    <row r="1083" ht="20.100000000000001" customHeight="1" x14ac:dyDescent="0.25"/>
    <row r="1084" ht="20.100000000000001" customHeight="1" x14ac:dyDescent="0.25"/>
    <row r="1085" ht="20.100000000000001" customHeight="1" x14ac:dyDescent="0.25"/>
    <row r="1086" ht="20.100000000000001" customHeight="1" x14ac:dyDescent="0.25"/>
    <row r="1087" ht="20.100000000000001" customHeight="1" x14ac:dyDescent="0.25"/>
    <row r="1088" ht="20.100000000000001" customHeight="1" x14ac:dyDescent="0.25"/>
    <row r="1089" ht="20.100000000000001" customHeight="1" x14ac:dyDescent="0.25"/>
    <row r="1090" ht="20.100000000000001" customHeight="1" x14ac:dyDescent="0.25"/>
    <row r="1091" ht="20.100000000000001" customHeight="1" x14ac:dyDescent="0.25"/>
    <row r="1092" ht="20.100000000000001" customHeight="1" x14ac:dyDescent="0.25"/>
    <row r="1093" ht="20.100000000000001" customHeight="1" x14ac:dyDescent="0.25"/>
    <row r="1094" ht="20.100000000000001" customHeight="1" x14ac:dyDescent="0.25"/>
    <row r="1095" ht="20.100000000000001" customHeight="1" x14ac:dyDescent="0.25"/>
    <row r="1096" ht="20.100000000000001" customHeight="1" x14ac:dyDescent="0.25"/>
    <row r="1097" ht="20.100000000000001" customHeight="1" x14ac:dyDescent="0.25"/>
    <row r="1098" ht="20.100000000000001" customHeight="1" x14ac:dyDescent="0.25"/>
    <row r="1099" ht="20.100000000000001" customHeight="1" x14ac:dyDescent="0.25"/>
    <row r="1100" ht="20.100000000000001" customHeight="1" x14ac:dyDescent="0.25"/>
    <row r="1101" ht="20.100000000000001" customHeight="1" x14ac:dyDescent="0.25"/>
    <row r="1102" ht="20.100000000000001" customHeight="1" x14ac:dyDescent="0.25"/>
    <row r="1103" ht="20.100000000000001" customHeight="1" x14ac:dyDescent="0.25"/>
    <row r="1104" ht="20.100000000000001" customHeight="1" x14ac:dyDescent="0.25"/>
    <row r="1105" ht="20.100000000000001" customHeight="1" x14ac:dyDescent="0.25"/>
    <row r="1106" ht="20.100000000000001" customHeight="1" x14ac:dyDescent="0.25"/>
    <row r="1107" ht="20.100000000000001" customHeight="1" x14ac:dyDescent="0.25"/>
    <row r="1108" ht="20.100000000000001" customHeight="1" x14ac:dyDescent="0.25"/>
    <row r="1109" ht="20.100000000000001" customHeight="1" x14ac:dyDescent="0.25"/>
    <row r="1110" ht="20.100000000000001" customHeight="1" x14ac:dyDescent="0.25"/>
    <row r="1111" ht="20.100000000000001" customHeight="1" x14ac:dyDescent="0.25"/>
    <row r="1112" ht="20.100000000000001" customHeight="1" x14ac:dyDescent="0.25"/>
    <row r="1113" ht="20.100000000000001" customHeight="1" x14ac:dyDescent="0.25"/>
    <row r="1114" ht="20.100000000000001" customHeight="1" x14ac:dyDescent="0.25"/>
    <row r="1115" ht="20.100000000000001" customHeight="1" x14ac:dyDescent="0.25"/>
    <row r="1116" ht="20.100000000000001" customHeight="1" x14ac:dyDescent="0.25"/>
    <row r="1117" ht="20.100000000000001" customHeight="1" x14ac:dyDescent="0.25"/>
    <row r="1118" ht="20.100000000000001" customHeight="1" x14ac:dyDescent="0.25"/>
    <row r="1119" ht="20.100000000000001" customHeight="1" x14ac:dyDescent="0.25"/>
    <row r="1120" ht="20.100000000000001" customHeight="1" x14ac:dyDescent="0.25"/>
    <row r="1121" ht="20.100000000000001" customHeight="1" x14ac:dyDescent="0.25"/>
    <row r="1122" ht="20.100000000000001" customHeight="1" x14ac:dyDescent="0.25"/>
    <row r="1123" ht="20.100000000000001" customHeight="1" x14ac:dyDescent="0.25"/>
    <row r="1124" ht="20.100000000000001" customHeight="1" x14ac:dyDescent="0.25"/>
    <row r="1125" ht="20.100000000000001" customHeight="1" x14ac:dyDescent="0.25"/>
    <row r="1126" ht="20.100000000000001" customHeight="1" x14ac:dyDescent="0.25"/>
    <row r="1127" ht="20.100000000000001" customHeight="1" x14ac:dyDescent="0.25"/>
    <row r="1128" ht="20.100000000000001" customHeight="1" x14ac:dyDescent="0.25"/>
    <row r="1129" ht="20.100000000000001" customHeight="1" x14ac:dyDescent="0.25"/>
    <row r="1130" ht="20.100000000000001" customHeight="1" x14ac:dyDescent="0.25"/>
    <row r="1131" ht="20.100000000000001" customHeight="1" x14ac:dyDescent="0.25"/>
    <row r="1132" ht="20.100000000000001" customHeight="1" x14ac:dyDescent="0.25"/>
    <row r="1133" ht="20.100000000000001" customHeight="1" x14ac:dyDescent="0.25"/>
    <row r="1134" ht="20.100000000000001" customHeight="1" x14ac:dyDescent="0.25"/>
    <row r="1135" ht="20.100000000000001" customHeight="1" x14ac:dyDescent="0.25"/>
    <row r="1136" ht="20.100000000000001" customHeight="1" x14ac:dyDescent="0.25"/>
    <row r="1137" ht="20.100000000000001" customHeight="1" x14ac:dyDescent="0.25"/>
    <row r="1138" ht="20.100000000000001" customHeight="1" x14ac:dyDescent="0.25"/>
    <row r="1139" ht="20.100000000000001" customHeight="1" x14ac:dyDescent="0.25"/>
    <row r="1140" ht="20.100000000000001" customHeight="1" x14ac:dyDescent="0.25"/>
    <row r="1141" ht="20.100000000000001" customHeight="1" x14ac:dyDescent="0.25"/>
    <row r="1142" ht="20.100000000000001" customHeight="1" x14ac:dyDescent="0.25"/>
    <row r="1143" ht="20.100000000000001" customHeight="1" x14ac:dyDescent="0.25"/>
    <row r="1144" ht="20.100000000000001" customHeight="1" x14ac:dyDescent="0.25"/>
    <row r="1145" ht="20.100000000000001" customHeight="1" x14ac:dyDescent="0.25"/>
    <row r="1146" ht="20.100000000000001" customHeight="1" x14ac:dyDescent="0.25"/>
    <row r="1147" ht="20.100000000000001" customHeight="1" x14ac:dyDescent="0.25"/>
    <row r="1148" ht="20.100000000000001" customHeight="1" x14ac:dyDescent="0.25"/>
    <row r="1149" ht="20.100000000000001" customHeight="1" x14ac:dyDescent="0.25"/>
    <row r="1150" ht="20.100000000000001" customHeight="1" x14ac:dyDescent="0.25"/>
    <row r="1151" ht="20.100000000000001" customHeight="1" x14ac:dyDescent="0.25"/>
    <row r="1152" ht="20.100000000000001" customHeight="1" x14ac:dyDescent="0.25"/>
    <row r="1153" ht="20.100000000000001" customHeight="1" x14ac:dyDescent="0.25"/>
    <row r="1154" ht="20.100000000000001" customHeight="1" x14ac:dyDescent="0.25"/>
    <row r="1155" ht="20.100000000000001" customHeight="1" x14ac:dyDescent="0.25"/>
    <row r="1156" ht="20.100000000000001" customHeight="1" x14ac:dyDescent="0.25"/>
    <row r="1157" ht="20.100000000000001" customHeight="1" x14ac:dyDescent="0.25"/>
    <row r="1158" ht="20.100000000000001" customHeight="1" x14ac:dyDescent="0.25"/>
    <row r="1159" ht="20.100000000000001" customHeight="1" x14ac:dyDescent="0.25"/>
    <row r="1160" ht="20.100000000000001" customHeight="1" x14ac:dyDescent="0.25"/>
    <row r="1161" ht="20.100000000000001" customHeight="1" x14ac:dyDescent="0.25"/>
    <row r="1162" ht="20.100000000000001" customHeight="1" x14ac:dyDescent="0.25"/>
    <row r="1163" ht="20.100000000000001" customHeight="1" x14ac:dyDescent="0.25"/>
    <row r="1164" ht="20.100000000000001" customHeight="1" x14ac:dyDescent="0.25"/>
    <row r="1165" ht="20.100000000000001" customHeight="1" x14ac:dyDescent="0.25"/>
    <row r="1166" ht="20.100000000000001" customHeight="1" x14ac:dyDescent="0.25"/>
    <row r="1167" ht="20.100000000000001" customHeight="1" x14ac:dyDescent="0.25"/>
    <row r="1168" ht="20.100000000000001" customHeight="1" x14ac:dyDescent="0.25"/>
    <row r="1169" ht="20.100000000000001" customHeight="1" x14ac:dyDescent="0.25"/>
    <row r="1170" ht="20.100000000000001" customHeight="1" x14ac:dyDescent="0.25"/>
    <row r="1171" ht="20.100000000000001" customHeight="1" x14ac:dyDescent="0.25"/>
    <row r="1172" ht="20.100000000000001" customHeight="1" x14ac:dyDescent="0.25"/>
    <row r="1173" ht="20.100000000000001" customHeight="1" x14ac:dyDescent="0.25"/>
    <row r="1174" ht="20.100000000000001" customHeight="1" x14ac:dyDescent="0.25"/>
    <row r="1175" ht="20.100000000000001" customHeight="1" x14ac:dyDescent="0.25"/>
    <row r="1176" ht="20.100000000000001" customHeight="1" x14ac:dyDescent="0.25"/>
    <row r="1177" ht="20.100000000000001" customHeight="1" x14ac:dyDescent="0.25"/>
    <row r="1178" ht="20.100000000000001" customHeight="1" x14ac:dyDescent="0.25"/>
    <row r="1179" ht="20.100000000000001" customHeight="1" x14ac:dyDescent="0.25"/>
    <row r="1180" ht="20.100000000000001" customHeight="1" x14ac:dyDescent="0.25"/>
    <row r="1181" ht="20.100000000000001" customHeight="1" x14ac:dyDescent="0.25"/>
    <row r="1182" ht="20.100000000000001" customHeight="1" x14ac:dyDescent="0.25"/>
    <row r="1183" ht="20.100000000000001" customHeight="1" x14ac:dyDescent="0.25"/>
    <row r="1184" ht="20.100000000000001" customHeight="1" x14ac:dyDescent="0.25"/>
    <row r="1185" ht="20.100000000000001" customHeight="1" x14ac:dyDescent="0.25"/>
    <row r="1186" ht="20.100000000000001" customHeight="1" x14ac:dyDescent="0.25"/>
    <row r="1187" ht="20.100000000000001" customHeight="1" x14ac:dyDescent="0.25"/>
    <row r="1188" ht="20.100000000000001" customHeight="1" x14ac:dyDescent="0.25"/>
    <row r="1189" ht="20.100000000000001" customHeight="1" x14ac:dyDescent="0.25"/>
    <row r="1190" ht="20.100000000000001" customHeight="1" x14ac:dyDescent="0.25"/>
    <row r="1191" ht="20.100000000000001" customHeight="1" x14ac:dyDescent="0.25"/>
    <row r="1192" ht="20.100000000000001" customHeight="1" x14ac:dyDescent="0.25"/>
    <row r="1193" ht="20.100000000000001" customHeight="1" x14ac:dyDescent="0.25"/>
    <row r="1194" ht="20.100000000000001" customHeight="1" x14ac:dyDescent="0.25"/>
    <row r="1195" ht="20.100000000000001" customHeight="1" x14ac:dyDescent="0.25"/>
    <row r="1196" ht="20.100000000000001" customHeight="1" x14ac:dyDescent="0.25"/>
    <row r="1197" ht="20.100000000000001" customHeight="1" x14ac:dyDescent="0.25"/>
    <row r="1198" ht="20.100000000000001" customHeight="1" x14ac:dyDescent="0.25"/>
    <row r="1199" ht="20.100000000000001" customHeight="1" x14ac:dyDescent="0.25"/>
    <row r="1200" ht="20.100000000000001" customHeight="1" x14ac:dyDescent="0.25"/>
    <row r="1201" ht="20.100000000000001" customHeight="1" x14ac:dyDescent="0.25"/>
    <row r="1202" ht="20.100000000000001" customHeight="1" x14ac:dyDescent="0.25"/>
    <row r="1203" ht="20.100000000000001" customHeight="1" x14ac:dyDescent="0.25"/>
    <row r="1204" ht="20.100000000000001" customHeight="1" x14ac:dyDescent="0.25"/>
    <row r="1205" ht="20.100000000000001" customHeight="1" x14ac:dyDescent="0.25"/>
    <row r="1206" ht="20.100000000000001" customHeight="1" x14ac:dyDescent="0.25"/>
    <row r="1207" ht="20.100000000000001" customHeight="1" x14ac:dyDescent="0.25"/>
    <row r="1208" ht="20.100000000000001" customHeight="1" x14ac:dyDescent="0.25"/>
    <row r="1209" ht="20.100000000000001" customHeight="1" x14ac:dyDescent="0.25"/>
    <row r="1210" ht="20.100000000000001" customHeight="1" x14ac:dyDescent="0.25"/>
    <row r="1211" ht="20.100000000000001" customHeight="1" x14ac:dyDescent="0.25"/>
    <row r="1212" ht="20.100000000000001" customHeight="1" x14ac:dyDescent="0.25"/>
    <row r="1213" ht="20.100000000000001" customHeight="1" x14ac:dyDescent="0.25"/>
    <row r="1214" ht="20.100000000000001" customHeight="1" x14ac:dyDescent="0.25"/>
    <row r="1215" ht="20.100000000000001" customHeight="1" x14ac:dyDescent="0.25"/>
    <row r="1216" ht="20.100000000000001" customHeight="1" x14ac:dyDescent="0.25"/>
    <row r="1217" ht="20.100000000000001" customHeight="1" x14ac:dyDescent="0.25"/>
    <row r="1218" ht="20.100000000000001" customHeight="1" x14ac:dyDescent="0.25"/>
    <row r="1219" ht="20.100000000000001" customHeight="1" x14ac:dyDescent="0.25"/>
    <row r="1220" ht="20.100000000000001" customHeight="1" x14ac:dyDescent="0.25"/>
    <row r="1221" ht="20.100000000000001" customHeight="1" x14ac:dyDescent="0.25"/>
    <row r="1222" ht="20.100000000000001" customHeight="1" x14ac:dyDescent="0.25"/>
    <row r="1223" ht="20.100000000000001" customHeight="1" x14ac:dyDescent="0.25"/>
    <row r="1224" ht="20.100000000000001" customHeight="1" x14ac:dyDescent="0.25"/>
    <row r="1225" ht="20.100000000000001" customHeight="1" x14ac:dyDescent="0.25"/>
    <row r="1226" ht="20.100000000000001" customHeight="1" x14ac:dyDescent="0.25"/>
    <row r="1227" ht="20.100000000000001" customHeight="1" x14ac:dyDescent="0.25"/>
    <row r="1228" ht="20.100000000000001" customHeight="1" x14ac:dyDescent="0.25"/>
    <row r="1229" ht="20.100000000000001" customHeight="1" x14ac:dyDescent="0.25"/>
    <row r="1230" ht="20.100000000000001" customHeight="1" x14ac:dyDescent="0.25"/>
    <row r="1231" ht="20.100000000000001" customHeight="1" x14ac:dyDescent="0.25"/>
    <row r="1232" ht="20.100000000000001" customHeight="1" x14ac:dyDescent="0.25"/>
    <row r="1233" ht="20.100000000000001" customHeight="1" x14ac:dyDescent="0.25"/>
    <row r="1234" ht="20.100000000000001" customHeight="1" x14ac:dyDescent="0.25"/>
    <row r="1235" ht="20.100000000000001" customHeight="1" x14ac:dyDescent="0.25"/>
    <row r="1236" ht="20.100000000000001" customHeight="1" x14ac:dyDescent="0.25"/>
    <row r="1237" ht="20.100000000000001" customHeight="1" x14ac:dyDescent="0.25"/>
    <row r="1238" ht="20.100000000000001" customHeight="1" x14ac:dyDescent="0.25"/>
    <row r="1239" ht="20.100000000000001" customHeight="1" x14ac:dyDescent="0.25"/>
    <row r="1240" ht="20.100000000000001" customHeight="1" x14ac:dyDescent="0.25"/>
    <row r="1241" ht="20.100000000000001" customHeight="1" x14ac:dyDescent="0.25"/>
    <row r="1242" ht="20.100000000000001" customHeight="1" x14ac:dyDescent="0.25"/>
    <row r="1243" ht="20.100000000000001" customHeight="1" x14ac:dyDescent="0.25"/>
    <row r="1244" ht="20.100000000000001" customHeight="1" x14ac:dyDescent="0.25"/>
    <row r="1245" ht="20.100000000000001" customHeight="1" x14ac:dyDescent="0.25"/>
    <row r="1246" ht="20.100000000000001" customHeight="1" x14ac:dyDescent="0.25"/>
  </sheetData>
  <mergeCells count="2">
    <mergeCell ref="D1:F1"/>
    <mergeCell ref="C3:E3"/>
  </mergeCells>
  <conditionalFormatting sqref="F75">
    <cfRule type="cellIs" dxfId="36" priority="17" operator="equal">
      <formula>"gesperrt"</formula>
    </cfRule>
  </conditionalFormatting>
  <conditionalFormatting sqref="F60">
    <cfRule type="cellIs" dxfId="35" priority="16" operator="equal">
      <formula>"gesperrt"</formula>
    </cfRule>
  </conditionalFormatting>
  <conditionalFormatting sqref="F45">
    <cfRule type="cellIs" dxfId="34" priority="15" operator="equal">
      <formula>"gesperrt"</formula>
    </cfRule>
  </conditionalFormatting>
  <conditionalFormatting sqref="F30">
    <cfRule type="cellIs" dxfId="33" priority="14" operator="equal">
      <formula>"gesperrt"</formula>
    </cfRule>
  </conditionalFormatting>
  <conditionalFormatting sqref="F14">
    <cfRule type="cellIs" dxfId="32" priority="13" operator="equal">
      <formula>"gesperrt"</formula>
    </cfRule>
  </conditionalFormatting>
  <conditionalFormatting sqref="F90">
    <cfRule type="cellIs" dxfId="31" priority="12" operator="equal">
      <formula>"gesperrt"</formula>
    </cfRule>
  </conditionalFormatting>
  <conditionalFormatting sqref="F103">
    <cfRule type="cellIs" dxfId="30" priority="11" operator="equal">
      <formula>"gesperrt"</formula>
    </cfRule>
  </conditionalFormatting>
  <conditionalFormatting sqref="F105">
    <cfRule type="cellIs" dxfId="29" priority="10" operator="equal">
      <formula>"gesperrt"</formula>
    </cfRule>
  </conditionalFormatting>
  <conditionalFormatting sqref="F120">
    <cfRule type="cellIs" dxfId="28" priority="9" operator="equal">
      <formula>"gesperrt"</formula>
    </cfRule>
  </conditionalFormatting>
  <conditionalFormatting sqref="F135">
    <cfRule type="cellIs" dxfId="27" priority="8" operator="equal">
      <formula>"gesperrt"</formula>
    </cfRule>
  </conditionalFormatting>
  <conditionalFormatting sqref="F150">
    <cfRule type="cellIs" dxfId="26" priority="7" operator="equal">
      <formula>"gesperrt"</formula>
    </cfRule>
  </conditionalFormatting>
  <conditionalFormatting sqref="F165">
    <cfRule type="cellIs" dxfId="25" priority="6" operator="equal">
      <formula>"gesperrt"</formula>
    </cfRule>
  </conditionalFormatting>
  <conditionalFormatting sqref="F180">
    <cfRule type="cellIs" dxfId="24" priority="5" operator="equal">
      <formula>"gesperrt"</formula>
    </cfRule>
  </conditionalFormatting>
  <conditionalFormatting sqref="F195">
    <cfRule type="cellIs" dxfId="23" priority="4" operator="equal">
      <formula>"gesperrt"</formula>
    </cfRule>
  </conditionalFormatting>
  <conditionalFormatting sqref="F210">
    <cfRule type="cellIs" dxfId="22" priority="3" operator="equal">
      <formula>"gesperrt"</formula>
    </cfRule>
  </conditionalFormatting>
  <conditionalFormatting sqref="F225">
    <cfRule type="cellIs" dxfId="21" priority="2" operator="equal">
      <formula>"gesperrt"</formula>
    </cfRule>
  </conditionalFormatting>
  <conditionalFormatting sqref="F240">
    <cfRule type="cellIs" dxfId="20" priority="1" operator="equal">
      <formula>"gesperrt"</formula>
    </cfRule>
  </conditionalFormatting>
  <hyperlinks>
    <hyperlink ref="A1" location="Übersicht!A1" display="Übersicht" xr:uid="{00000000-0004-0000-3D00-000000000000}"/>
    <hyperlink ref="F3" r:id="rId1" xr:uid="{00000000-0004-0000-3D00-000001000000}"/>
  </hyperlinks>
  <printOptions horizontalCentered="1"/>
  <pageMargins left="0.70866141732283472" right="0.70866141732283472" top="1.3779527559055118" bottom="0.78740157480314965" header="0.31496062992125984" footer="0.31496062992125984"/>
  <pageSetup paperSize="9" scale="90" orientation="portrait" horizontalDpi="4294967293" verticalDpi="0" r:id="rId2"/>
  <headerFooter>
    <oddHeader>&amp;C&amp;"Arial,Fett Kursiv"&amp;20Modellbahn Anlage Müglitztal
&amp;"Arial,Kursiv"Decoderadressen</oddHeader>
    <oddFooter>&amp;LModellbahnanlage Müglitztal
&amp;F&amp;CQdecoder Seite &amp;P&amp;R&amp;D</oddFooter>
  </headerFooter>
  <rowBreaks count="7" manualBreakCount="7">
    <brk id="41" max="16383" man="1"/>
    <brk id="71" max="16383" man="1"/>
    <brk id="101" max="16383" man="1"/>
    <brk id="131" max="16383" man="1"/>
    <brk id="161" max="16383" man="1"/>
    <brk id="191" max="16383" man="1"/>
    <brk id="221" max="16383" man="1"/>
  </rowBreaks>
  <drawing r:id="rId3"/>
  <legacyDrawing r:id="rId4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H26"/>
  <sheetViews>
    <sheetView topLeftCell="A5" workbookViewId="0"/>
  </sheetViews>
  <sheetFormatPr baseColWidth="10" defaultColWidth="11.44140625" defaultRowHeight="20.100000000000001" customHeight="1" x14ac:dyDescent="0.25"/>
  <cols>
    <col min="1" max="1" width="11.44140625" style="2"/>
    <col min="2" max="2" width="26.6640625" bestFit="1" customWidth="1"/>
    <col min="3" max="3" width="12" style="2" bestFit="1" customWidth="1"/>
    <col min="4" max="4" width="12.5546875" style="2" bestFit="1" customWidth="1"/>
    <col min="5" max="5" width="13.44140625" style="2" bestFit="1" customWidth="1"/>
    <col min="7" max="7" width="11.44140625" style="2"/>
  </cols>
  <sheetData>
    <row r="1" spans="1:7" s="8" customFormat="1" ht="24.9" customHeight="1" thickBot="1" x14ac:dyDescent="0.3">
      <c r="A1" s="17" t="s">
        <v>92</v>
      </c>
      <c r="B1" s="282"/>
      <c r="C1" s="281"/>
      <c r="D1" s="326" t="str">
        <f>Übersicht!I15</f>
        <v>Sound Modul</v>
      </c>
      <c r="E1" s="327"/>
      <c r="F1" s="328"/>
      <c r="G1" s="7"/>
    </row>
    <row r="2" spans="1:7" s="8" customFormat="1" ht="9.9" customHeight="1" thickBot="1" x14ac:dyDescent="0.3">
      <c r="A2" s="23"/>
      <c r="B2" s="32"/>
      <c r="C2" s="22"/>
      <c r="D2" s="22"/>
      <c r="E2" s="22"/>
      <c r="G2" s="7"/>
    </row>
    <row r="3" spans="1:7" s="33" customFormat="1" ht="24.9" customHeight="1" thickBot="1" x14ac:dyDescent="0.3">
      <c r="A3" s="283"/>
      <c r="B3" s="284" t="s">
        <v>158</v>
      </c>
      <c r="C3" s="285"/>
      <c r="D3" s="329" t="s">
        <v>312</v>
      </c>
      <c r="E3" s="330"/>
      <c r="F3" s="199" t="s">
        <v>333</v>
      </c>
    </row>
    <row r="4" spans="1:7" s="8" customFormat="1" ht="9.9" customHeight="1" x14ac:dyDescent="0.25">
      <c r="A4" s="23"/>
      <c r="B4" s="32"/>
      <c r="C4" s="22"/>
      <c r="D4" s="22"/>
      <c r="E4" s="273" t="s">
        <v>326</v>
      </c>
      <c r="G4" s="7"/>
    </row>
    <row r="5" spans="1:7" ht="20.100000000000001" customHeight="1" x14ac:dyDescent="0.25">
      <c r="A5" s="5" t="s">
        <v>5</v>
      </c>
      <c r="B5" s="4" t="s">
        <v>99</v>
      </c>
      <c r="C5" s="5" t="s">
        <v>329</v>
      </c>
      <c r="D5" s="5" t="s">
        <v>332</v>
      </c>
      <c r="E5" s="3" t="s">
        <v>161</v>
      </c>
      <c r="F5" s="280" t="s">
        <v>334</v>
      </c>
    </row>
    <row r="6" spans="1:7" ht="20.100000000000001" customHeight="1" x14ac:dyDescent="0.3">
      <c r="A6" s="5"/>
      <c r="B6" s="45" t="s">
        <v>313</v>
      </c>
      <c r="C6" s="50"/>
      <c r="D6" s="52" t="s">
        <v>119</v>
      </c>
      <c r="E6" s="279">
        <v>201</v>
      </c>
      <c r="F6" s="4"/>
    </row>
    <row r="7" spans="1:7" ht="20.100000000000001" customHeight="1" x14ac:dyDescent="0.25">
      <c r="A7" s="3">
        <v>202</v>
      </c>
      <c r="B7" s="45" t="s">
        <v>319</v>
      </c>
      <c r="C7" s="5" t="s">
        <v>318</v>
      </c>
      <c r="D7" s="5" t="s">
        <v>317</v>
      </c>
      <c r="E7" s="3">
        <f t="shared" ref="E7:E19" si="0">IF(A7&gt;201,A7,"")</f>
        <v>202</v>
      </c>
      <c r="F7" s="3" t="str">
        <f>CONCATENATE(A7,C7,D7,$E$4)</f>
        <v>202gL.wav</v>
      </c>
    </row>
    <row r="8" spans="1:7" ht="20.100000000000001" customHeight="1" x14ac:dyDescent="0.25">
      <c r="A8" s="3">
        <v>203</v>
      </c>
      <c r="B8" s="45" t="s">
        <v>325</v>
      </c>
      <c r="C8" s="5" t="s">
        <v>318</v>
      </c>
      <c r="D8" s="5" t="s">
        <v>315</v>
      </c>
      <c r="E8" s="3">
        <f t="shared" si="0"/>
        <v>203</v>
      </c>
      <c r="F8" s="3" t="str">
        <f>CONCATENATE(A8,C8,D8,$E$4)</f>
        <v>203gI.wav</v>
      </c>
    </row>
    <row r="9" spans="1:7" ht="20.100000000000001" customHeight="1" x14ac:dyDescent="0.25">
      <c r="A9" s="3">
        <v>204</v>
      </c>
      <c r="B9" s="45" t="s">
        <v>327</v>
      </c>
      <c r="C9" s="5" t="s">
        <v>330</v>
      </c>
      <c r="D9" s="5" t="s">
        <v>317</v>
      </c>
      <c r="E9" s="3">
        <f t="shared" si="0"/>
        <v>204</v>
      </c>
      <c r="F9" s="3" t="str">
        <f>CONCATENATE(A9,C9,D9,$E$4)</f>
        <v>204rL.wav</v>
      </c>
    </row>
    <row r="10" spans="1:7" ht="20.100000000000001" customHeight="1" x14ac:dyDescent="0.25">
      <c r="A10" s="3">
        <v>204</v>
      </c>
      <c r="B10" s="45" t="s">
        <v>327</v>
      </c>
      <c r="C10" s="5" t="s">
        <v>318</v>
      </c>
      <c r="D10" s="5" t="s">
        <v>314</v>
      </c>
      <c r="E10" s="3">
        <f>IF(A10&gt;201,A10,"")</f>
        <v>204</v>
      </c>
      <c r="F10" s="3" t="str">
        <f t="shared" ref="F10:F11" si="1">CONCATENATE(A10,C10,D10,$E$4)</f>
        <v>204gE.wav</v>
      </c>
      <c r="G10" s="81"/>
    </row>
    <row r="11" spans="1:7" ht="20.100000000000001" customHeight="1" x14ac:dyDescent="0.25">
      <c r="A11" s="3"/>
      <c r="B11" s="45"/>
      <c r="C11" s="5"/>
      <c r="D11" s="5"/>
      <c r="E11" s="3" t="str">
        <f t="shared" si="0"/>
        <v/>
      </c>
      <c r="F11" s="3" t="str">
        <f t="shared" si="1"/>
        <v>.wav</v>
      </c>
      <c r="G11" s="81"/>
    </row>
    <row r="12" spans="1:7" ht="20.100000000000001" customHeight="1" x14ac:dyDescent="0.25">
      <c r="A12" s="3"/>
      <c r="B12" s="45"/>
      <c r="C12" s="5"/>
      <c r="D12" s="5"/>
      <c r="E12" s="3" t="str">
        <f t="shared" si="0"/>
        <v/>
      </c>
      <c r="F12" s="3" t="str">
        <f t="shared" ref="F12:F17" si="2">CONCATENATE(A12,C12,D12,$E$4)</f>
        <v>.wav</v>
      </c>
      <c r="G12" s="81"/>
    </row>
    <row r="13" spans="1:7" ht="20.100000000000001" customHeight="1" x14ac:dyDescent="0.25">
      <c r="A13" s="3"/>
      <c r="B13" s="45"/>
      <c r="C13" s="5"/>
      <c r="D13" s="5"/>
      <c r="E13" s="3" t="str">
        <f t="shared" si="0"/>
        <v/>
      </c>
      <c r="F13" s="3" t="str">
        <f t="shared" si="2"/>
        <v>.wav</v>
      </c>
      <c r="G13" s="81"/>
    </row>
    <row r="14" spans="1:7" ht="20.100000000000001" customHeight="1" x14ac:dyDescent="0.25">
      <c r="A14" s="3"/>
      <c r="B14" s="45"/>
      <c r="C14" s="5"/>
      <c r="D14" s="5"/>
      <c r="E14" s="3" t="str">
        <f t="shared" si="0"/>
        <v/>
      </c>
      <c r="F14" s="3" t="str">
        <f t="shared" si="2"/>
        <v>.wav</v>
      </c>
      <c r="G14" s="81"/>
    </row>
    <row r="15" spans="1:7" ht="20.100000000000001" customHeight="1" x14ac:dyDescent="0.25">
      <c r="A15" s="3"/>
      <c r="B15" s="45"/>
      <c r="C15" s="5"/>
      <c r="D15" s="5"/>
      <c r="E15" s="3" t="str">
        <f t="shared" si="0"/>
        <v/>
      </c>
      <c r="F15" s="3" t="str">
        <f t="shared" si="2"/>
        <v>.wav</v>
      </c>
      <c r="G15" s="81"/>
    </row>
    <row r="16" spans="1:7" ht="20.100000000000001" customHeight="1" x14ac:dyDescent="0.25">
      <c r="A16" s="3"/>
      <c r="B16" s="45"/>
      <c r="C16" s="5"/>
      <c r="D16" s="5"/>
      <c r="E16" s="3" t="str">
        <f t="shared" si="0"/>
        <v/>
      </c>
      <c r="F16" s="3" t="str">
        <f t="shared" si="2"/>
        <v>.wav</v>
      </c>
      <c r="G16" s="81"/>
    </row>
    <row r="17" spans="1:8" ht="20.100000000000001" customHeight="1" x14ac:dyDescent="0.25">
      <c r="A17" s="3"/>
      <c r="B17" s="45"/>
      <c r="C17" s="5"/>
      <c r="D17" s="5"/>
      <c r="E17" s="3" t="str">
        <f t="shared" si="0"/>
        <v/>
      </c>
      <c r="F17" s="3" t="str">
        <f t="shared" si="2"/>
        <v>.wav</v>
      </c>
      <c r="G17" s="81"/>
    </row>
    <row r="18" spans="1:8" ht="20.100000000000001" customHeight="1" x14ac:dyDescent="0.25">
      <c r="A18" s="3"/>
      <c r="B18" s="45"/>
      <c r="C18" s="5"/>
      <c r="D18" s="5"/>
      <c r="E18" s="3" t="str">
        <f t="shared" si="0"/>
        <v/>
      </c>
      <c r="F18" s="3" t="str">
        <f>CONCATENATE(A18,C18,D18,$E$4)</f>
        <v>.wav</v>
      </c>
      <c r="G18" s="81"/>
    </row>
    <row r="19" spans="1:8" ht="20.100000000000001" customHeight="1" x14ac:dyDescent="0.25">
      <c r="A19" s="5">
        <v>328</v>
      </c>
      <c r="B19" s="45" t="s">
        <v>328</v>
      </c>
      <c r="C19" s="5" t="s">
        <v>318</v>
      </c>
      <c r="D19" s="3"/>
      <c r="E19" s="3">
        <f t="shared" si="0"/>
        <v>328</v>
      </c>
      <c r="F19" s="4"/>
      <c r="G19" s="81"/>
    </row>
    <row r="20" spans="1:8" ht="20.100000000000001" customHeight="1" x14ac:dyDescent="0.25">
      <c r="G20" s="81"/>
      <c r="H20" s="80"/>
    </row>
    <row r="21" spans="1:8" ht="20.100000000000001" customHeight="1" x14ac:dyDescent="0.25">
      <c r="A21" s="81" t="s">
        <v>314</v>
      </c>
      <c r="B21" t="s">
        <v>320</v>
      </c>
    </row>
    <row r="22" spans="1:8" ht="20.100000000000001" customHeight="1" x14ac:dyDescent="0.25">
      <c r="A22" s="81" t="s">
        <v>315</v>
      </c>
      <c r="B22" t="s">
        <v>321</v>
      </c>
      <c r="G22" s="264"/>
    </row>
    <row r="23" spans="1:8" ht="20.100000000000001" customHeight="1" x14ac:dyDescent="0.25">
      <c r="A23" s="81" t="s">
        <v>316</v>
      </c>
      <c r="B23" s="80" t="s">
        <v>322</v>
      </c>
    </row>
    <row r="24" spans="1:8" ht="20.100000000000001" customHeight="1" x14ac:dyDescent="0.25">
      <c r="A24" s="81" t="s">
        <v>317</v>
      </c>
      <c r="B24" s="80" t="s">
        <v>323</v>
      </c>
    </row>
    <row r="25" spans="1:8" ht="20.100000000000001" customHeight="1" x14ac:dyDescent="0.25">
      <c r="B25" t="s">
        <v>324</v>
      </c>
    </row>
    <row r="26" spans="1:8" ht="20.100000000000001" customHeight="1" x14ac:dyDescent="0.25">
      <c r="A26" s="81"/>
      <c r="H26" s="80"/>
    </row>
  </sheetData>
  <mergeCells count="2">
    <mergeCell ref="D1:F1"/>
    <mergeCell ref="D3:E3"/>
  </mergeCells>
  <conditionalFormatting sqref="C6:C19">
    <cfRule type="cellIs" dxfId="19" priority="10" operator="equal">
      <formula>"g"</formula>
    </cfRule>
  </conditionalFormatting>
  <conditionalFormatting sqref="C7:C19">
    <cfRule type="cellIs" dxfId="18" priority="9" operator="equal">
      <formula>"r"</formula>
    </cfRule>
  </conditionalFormatting>
  <conditionalFormatting sqref="E7:E19">
    <cfRule type="expression" dxfId="17" priority="3">
      <formula>C7="r"</formula>
    </cfRule>
    <cfRule type="expression" dxfId="16" priority="4">
      <formula>C7="g"</formula>
    </cfRule>
  </conditionalFormatting>
  <hyperlinks>
    <hyperlink ref="A1" location="Übersicht!A1" display="Übersicht" xr:uid="{00000000-0004-0000-3E00-000000000000}"/>
    <hyperlink ref="F3" r:id="rId1" xr:uid="{00000000-0004-0000-3E00-000001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Tabelle19">
    <tabColor theme="4"/>
  </sheetPr>
  <dimension ref="A1:H22"/>
  <sheetViews>
    <sheetView workbookViewId="0">
      <selection activeCell="H11" sqref="H11"/>
    </sheetView>
  </sheetViews>
  <sheetFormatPr baseColWidth="10" defaultColWidth="11.44140625" defaultRowHeight="20.100000000000001" customHeight="1" x14ac:dyDescent="0.25"/>
  <cols>
    <col min="1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15"/>
      <c r="F1" s="331"/>
      <c r="G1" s="332"/>
      <c r="H1" s="333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0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/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15" priority="9" operator="notEqual">
      <formula>$G$6</formula>
    </cfRule>
  </conditionalFormatting>
  <conditionalFormatting sqref="H8">
    <cfRule type="cellIs" dxfId="14" priority="7" operator="notEqual">
      <formula>$G$8</formula>
    </cfRule>
  </conditionalFormatting>
  <conditionalFormatting sqref="H9">
    <cfRule type="cellIs" dxfId="13" priority="6" operator="notEqual">
      <formula>$G$9</formula>
    </cfRule>
  </conditionalFormatting>
  <conditionalFormatting sqref="H10">
    <cfRule type="cellIs" dxfId="12" priority="5" operator="notEqual">
      <formula>$G$10</formula>
    </cfRule>
  </conditionalFormatting>
  <conditionalFormatting sqref="H11:H15 H17:H18">
    <cfRule type="cellIs" dxfId="11" priority="4" operator="notEqual">
      <formula>$G$11</formula>
    </cfRule>
  </conditionalFormatting>
  <conditionalFormatting sqref="H12">
    <cfRule type="cellIs" dxfId="10" priority="3" operator="notEqual">
      <formula>$G$12</formula>
    </cfRule>
  </conditionalFormatting>
  <conditionalFormatting sqref="H22">
    <cfRule type="cellIs" dxfId="9" priority="2" operator="notEqual">
      <formula>$G$22</formula>
    </cfRule>
  </conditionalFormatting>
  <conditionalFormatting sqref="H16">
    <cfRule type="cellIs" dxfId="8" priority="1" operator="notEqual">
      <formula>$G$16</formula>
    </cfRule>
  </conditionalFormatting>
  <hyperlinks>
    <hyperlink ref="A1" location="Übersicht!A1" display="Übersicht" xr:uid="{00000000-0004-0000-3F00-000000000000}"/>
    <hyperlink ref="B1" location="Übersicht!A1" display="Übersicht" xr:uid="{00000000-0004-0000-3F00-000001000000}"/>
    <hyperlink ref="C1:D1" location="Übersicht!A1" display="Übersicht" xr:uid="{00000000-0004-0000-3F00-000002000000}"/>
    <hyperlink ref="H3" r:id="rId1" display="https://skydrive.live.com/redir?resid=F391BD14533ED1AE!620&amp;authkey=!APs7iyQiJzvVURI" xr:uid="{00000000-0004-0000-3F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4"/>
  </sheetPr>
  <dimension ref="A1:H20"/>
  <sheetViews>
    <sheetView workbookViewId="0">
      <selection activeCell="H14" sqref="H14"/>
    </sheetView>
  </sheetViews>
  <sheetFormatPr baseColWidth="10" defaultColWidth="11.44140625" defaultRowHeight="20.100000000000001" customHeight="1" x14ac:dyDescent="0.25"/>
  <cols>
    <col min="1" max="4" width="11.44140625" style="2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7" t="s">
        <v>92</v>
      </c>
      <c r="B1" s="17" t="s">
        <v>92</v>
      </c>
      <c r="C1" s="17" t="s">
        <v>92</v>
      </c>
      <c r="D1" s="17" t="s">
        <v>92</v>
      </c>
      <c r="E1" s="15"/>
      <c r="F1" s="331"/>
      <c r="G1" s="332"/>
      <c r="H1" s="333"/>
    </row>
    <row r="2" spans="1:8" s="8" customFormat="1" ht="9.9" customHeight="1" thickBot="1" x14ac:dyDescent="0.3">
      <c r="A2" s="23"/>
      <c r="B2" s="23"/>
      <c r="C2" s="23"/>
      <c r="D2" s="23"/>
      <c r="E2" s="32"/>
      <c r="F2" s="22"/>
      <c r="G2" s="22"/>
      <c r="H2" s="22"/>
    </row>
    <row r="3" spans="1:8" s="33" customFormat="1" ht="24.9" customHeight="1" thickBot="1" x14ac:dyDescent="0.3">
      <c r="A3" s="197"/>
      <c r="B3" s="197"/>
      <c r="C3" s="197"/>
      <c r="D3" s="197"/>
      <c r="E3" s="198" t="s">
        <v>93</v>
      </c>
      <c r="F3" s="316" t="s">
        <v>94</v>
      </c>
      <c r="G3" s="316"/>
      <c r="H3" s="202">
        <v>67810</v>
      </c>
    </row>
    <row r="4" spans="1:8" s="8" customFormat="1" ht="9.9" customHeight="1" x14ac:dyDescent="0.25">
      <c r="A4" s="23"/>
      <c r="B4" s="23"/>
      <c r="C4" s="23"/>
      <c r="D4" s="23"/>
      <c r="E4" s="3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98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0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111</v>
      </c>
      <c r="F11" s="3" t="s">
        <v>112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113</v>
      </c>
      <c r="F12" s="3" t="s">
        <v>112</v>
      </c>
      <c r="G12" s="3">
        <v>0</v>
      </c>
      <c r="H12" s="3">
        <v>0</v>
      </c>
    </row>
    <row r="13" spans="1:8" ht="20.100000000000001" customHeight="1" x14ac:dyDescent="0.25">
      <c r="A13" s="3">
        <v>160</v>
      </c>
      <c r="B13" s="3">
        <v>170</v>
      </c>
      <c r="C13" s="3">
        <v>180</v>
      </c>
      <c r="D13" s="3">
        <v>190</v>
      </c>
      <c r="E13" s="4" t="s">
        <v>114</v>
      </c>
      <c r="F13" s="3" t="s">
        <v>104</v>
      </c>
      <c r="G13" s="3">
        <v>0</v>
      </c>
      <c r="H13" s="3">
        <v>0</v>
      </c>
    </row>
    <row r="14" spans="1:8" ht="20.100000000000001" customHeight="1" x14ac:dyDescent="0.25">
      <c r="A14" s="3">
        <v>161</v>
      </c>
      <c r="B14" s="3">
        <v>171</v>
      </c>
      <c r="C14" s="3">
        <v>181</v>
      </c>
      <c r="D14" s="3">
        <v>191</v>
      </c>
      <c r="E14" s="4" t="s">
        <v>115</v>
      </c>
      <c r="F14" s="3" t="s">
        <v>106</v>
      </c>
      <c r="G14" s="3">
        <v>0</v>
      </c>
      <c r="H14" s="5">
        <v>0</v>
      </c>
    </row>
    <row r="15" spans="1:8" ht="20.100000000000001" customHeight="1" x14ac:dyDescent="0.25">
      <c r="A15" s="3">
        <v>162</v>
      </c>
      <c r="B15" s="3">
        <v>172</v>
      </c>
      <c r="C15" s="3">
        <v>182</v>
      </c>
      <c r="D15" s="3">
        <v>192</v>
      </c>
      <c r="E15" s="4" t="s">
        <v>116</v>
      </c>
      <c r="F15" s="3" t="s">
        <v>108</v>
      </c>
      <c r="G15" s="3">
        <v>0</v>
      </c>
      <c r="H15" s="3">
        <v>0</v>
      </c>
    </row>
    <row r="16" spans="1:8" ht="20.100000000000001" customHeight="1" x14ac:dyDescent="0.25">
      <c r="A16" s="3">
        <v>163</v>
      </c>
      <c r="B16" s="3">
        <v>173</v>
      </c>
      <c r="C16" s="3">
        <v>183</v>
      </c>
      <c r="D16" s="3">
        <v>193</v>
      </c>
      <c r="E16" s="4" t="s">
        <v>117</v>
      </c>
      <c r="F16" s="3" t="s">
        <v>108</v>
      </c>
      <c r="G16" s="3">
        <v>0</v>
      </c>
      <c r="H16" s="3">
        <v>0</v>
      </c>
    </row>
    <row r="17" spans="1:8" ht="20.100000000000001" customHeight="1" x14ac:dyDescent="0.25">
      <c r="A17" s="3"/>
      <c r="B17" s="3"/>
      <c r="C17" s="3"/>
      <c r="D17" s="3"/>
      <c r="E17" s="4"/>
      <c r="F17" s="3"/>
      <c r="G17" s="3"/>
      <c r="H17" s="3"/>
    </row>
    <row r="18" spans="1:8" ht="20.100000000000001" customHeight="1" x14ac:dyDescent="0.25">
      <c r="A18" s="3">
        <v>112</v>
      </c>
      <c r="B18" s="3">
        <v>112</v>
      </c>
      <c r="C18" s="3">
        <v>112</v>
      </c>
      <c r="D18" s="3">
        <v>112</v>
      </c>
      <c r="E18" s="4" t="s">
        <v>118</v>
      </c>
      <c r="F18" s="3" t="s">
        <v>119</v>
      </c>
      <c r="G18" s="3"/>
      <c r="H18" s="3"/>
    </row>
    <row r="19" spans="1:8" ht="20.100000000000001" customHeight="1" x14ac:dyDescent="0.25">
      <c r="A19" s="3">
        <v>113</v>
      </c>
      <c r="B19" s="3">
        <v>113</v>
      </c>
      <c r="C19" s="3">
        <v>113</v>
      </c>
      <c r="D19" s="3">
        <v>113</v>
      </c>
      <c r="E19" s="4" t="s">
        <v>120</v>
      </c>
      <c r="F19" s="3" t="s">
        <v>119</v>
      </c>
      <c r="G19" s="3">
        <v>85</v>
      </c>
      <c r="H19" s="3"/>
    </row>
    <row r="20" spans="1:8" ht="20.100000000000001" customHeight="1" x14ac:dyDescent="0.25">
      <c r="A20" s="3">
        <v>119</v>
      </c>
      <c r="B20" s="3">
        <v>119</v>
      </c>
      <c r="C20" s="3">
        <v>119</v>
      </c>
      <c r="D20" s="3">
        <v>119</v>
      </c>
      <c r="E20" s="4" t="s">
        <v>121</v>
      </c>
      <c r="F20" s="3" t="s">
        <v>122</v>
      </c>
      <c r="G20" s="3">
        <v>15</v>
      </c>
      <c r="H20" s="3">
        <v>0</v>
      </c>
    </row>
  </sheetData>
  <mergeCells count="2">
    <mergeCell ref="F1:H1"/>
    <mergeCell ref="F3:G3"/>
  </mergeCells>
  <phoneticPr fontId="6" type="noConversion"/>
  <conditionalFormatting sqref="H6">
    <cfRule type="cellIs" dxfId="7" priority="8" operator="notEqual">
      <formula>$G$6</formula>
    </cfRule>
  </conditionalFormatting>
  <conditionalFormatting sqref="H8">
    <cfRule type="cellIs" dxfId="6" priority="7" operator="notEqual">
      <formula>$G$8</formula>
    </cfRule>
  </conditionalFormatting>
  <conditionalFormatting sqref="H9">
    <cfRule type="cellIs" dxfId="5" priority="6" operator="notEqual">
      <formula>$G$9</formula>
    </cfRule>
  </conditionalFormatting>
  <conditionalFormatting sqref="H10">
    <cfRule type="cellIs" dxfId="4" priority="5" operator="notEqual">
      <formula>$G$10</formula>
    </cfRule>
  </conditionalFormatting>
  <conditionalFormatting sqref="H15:H16 H11:H13">
    <cfRule type="cellIs" dxfId="3" priority="4" operator="notEqual">
      <formula>$G$11</formula>
    </cfRule>
  </conditionalFormatting>
  <conditionalFormatting sqref="H12">
    <cfRule type="cellIs" dxfId="2" priority="3" operator="notEqual">
      <formula>$G$12</formula>
    </cfRule>
  </conditionalFormatting>
  <conditionalFormatting sqref="H20">
    <cfRule type="cellIs" dxfId="1" priority="2" operator="notEqual">
      <formula>$G$20</formula>
    </cfRule>
  </conditionalFormatting>
  <conditionalFormatting sqref="H14">
    <cfRule type="cellIs" dxfId="0" priority="1" operator="notEqual">
      <formula>$G$14</formula>
    </cfRule>
  </conditionalFormatting>
  <hyperlinks>
    <hyperlink ref="A1" location="Übersicht!A1" display="Übersicht" xr:uid="{00000000-0004-0000-4000-000000000000}"/>
    <hyperlink ref="B1" location="Übersicht!A1" display="Übersicht" xr:uid="{00000000-0004-0000-4000-000001000000}"/>
    <hyperlink ref="C1:D1" location="Übersicht!A1" display="Übersicht" xr:uid="{00000000-0004-0000-4000-000002000000}"/>
    <hyperlink ref="H3" r:id="rId1" display="Servodecoder Uhlenbrock 67810.pdf" xr:uid="{00000000-0004-0000-40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autoPageBreaks="0"/>
  </sheetPr>
  <dimension ref="A1:F52"/>
  <sheetViews>
    <sheetView workbookViewId="0">
      <selection activeCell="G72" sqref="G72"/>
    </sheetView>
  </sheetViews>
  <sheetFormatPr baseColWidth="10" defaultColWidth="10.6640625" defaultRowHeight="13.2" x14ac:dyDescent="0.25"/>
  <sheetData>
    <row r="1" spans="1:6" ht="20.100000000000001" customHeight="1" x14ac:dyDescent="0.25">
      <c r="A1" s="296" t="s">
        <v>160</v>
      </c>
      <c r="B1" s="297" t="s">
        <v>368</v>
      </c>
      <c r="C1" s="297"/>
      <c r="D1" s="297"/>
      <c r="E1" s="297" t="s">
        <v>303</v>
      </c>
      <c r="F1" s="297" t="s">
        <v>307</v>
      </c>
    </row>
    <row r="2" spans="1:6" ht="20.100000000000001" customHeight="1" x14ac:dyDescent="0.25">
      <c r="A2" s="84">
        <v>1</v>
      </c>
      <c r="B2" s="58" t="s">
        <v>260</v>
      </c>
      <c r="E2" s="80" t="s">
        <v>304</v>
      </c>
    </row>
    <row r="3" spans="1:6" ht="20.100000000000001" customHeight="1" x14ac:dyDescent="0.25">
      <c r="A3" s="84">
        <v>2</v>
      </c>
      <c r="B3" s="58" t="s">
        <v>261</v>
      </c>
      <c r="E3" s="80" t="s">
        <v>305</v>
      </c>
    </row>
    <row r="4" spans="1:6" ht="20.100000000000001" customHeight="1" x14ac:dyDescent="0.25">
      <c r="A4" s="84">
        <v>3</v>
      </c>
      <c r="B4" s="58" t="s">
        <v>308</v>
      </c>
      <c r="E4" s="80" t="s">
        <v>306</v>
      </c>
    </row>
    <row r="5" spans="1:6" ht="20.100000000000001" customHeight="1" x14ac:dyDescent="0.25">
      <c r="A5" s="84">
        <v>17</v>
      </c>
      <c r="B5" s="58" t="s">
        <v>262</v>
      </c>
    </row>
    <row r="6" spans="1:6" ht="20.100000000000001" customHeight="1" x14ac:dyDescent="0.25">
      <c r="A6" s="84">
        <v>18</v>
      </c>
      <c r="B6" s="58" t="s">
        <v>263</v>
      </c>
    </row>
    <row r="7" spans="1:6" ht="20.100000000000001" customHeight="1" x14ac:dyDescent="0.25">
      <c r="A7" s="84">
        <v>19</v>
      </c>
      <c r="B7" s="58" t="s">
        <v>342</v>
      </c>
    </row>
    <row r="8" spans="1:6" ht="20.100000000000001" customHeight="1" x14ac:dyDescent="0.25">
      <c r="A8" s="37">
        <v>20</v>
      </c>
      <c r="B8" s="109" t="s">
        <v>264</v>
      </c>
    </row>
    <row r="9" spans="1:6" ht="20.100000000000001" customHeight="1" x14ac:dyDescent="0.25">
      <c r="A9" s="84">
        <v>21</v>
      </c>
      <c r="B9" s="109" t="s">
        <v>265</v>
      </c>
    </row>
    <row r="10" spans="1:6" ht="20.100000000000001" customHeight="1" x14ac:dyDescent="0.25">
      <c r="A10" s="84">
        <v>22</v>
      </c>
      <c r="B10" s="109" t="s">
        <v>266</v>
      </c>
    </row>
    <row r="11" spans="1:6" ht="20.100000000000001" customHeight="1" x14ac:dyDescent="0.25">
      <c r="A11" s="84">
        <v>23</v>
      </c>
      <c r="B11" s="109" t="s">
        <v>267</v>
      </c>
    </row>
    <row r="12" spans="1:6" ht="20.100000000000001" customHeight="1" x14ac:dyDescent="0.25">
      <c r="A12" s="84">
        <v>41</v>
      </c>
      <c r="B12" s="109" t="s">
        <v>268</v>
      </c>
    </row>
    <row r="13" spans="1:6" ht="20.100000000000001" customHeight="1" x14ac:dyDescent="0.25">
      <c r="A13" s="37">
        <v>42</v>
      </c>
      <c r="B13" s="109" t="s">
        <v>269</v>
      </c>
    </row>
    <row r="14" spans="1:6" ht="20.100000000000001" customHeight="1" x14ac:dyDescent="0.25">
      <c r="A14" s="37">
        <v>55</v>
      </c>
      <c r="B14" s="109"/>
      <c r="F14" t="s">
        <v>336</v>
      </c>
    </row>
    <row r="15" spans="1:6" ht="20.100000000000001" customHeight="1" x14ac:dyDescent="0.25">
      <c r="A15" s="37">
        <v>61</v>
      </c>
      <c r="B15" s="109" t="s">
        <v>270</v>
      </c>
    </row>
    <row r="16" spans="1:6" ht="20.100000000000001" customHeight="1" x14ac:dyDescent="0.25">
      <c r="A16" s="37">
        <v>62</v>
      </c>
      <c r="B16" s="179" t="s">
        <v>271</v>
      </c>
      <c r="F16" t="s">
        <v>337</v>
      </c>
    </row>
    <row r="17" spans="1:6" ht="20.100000000000001" customHeight="1" x14ac:dyDescent="0.25">
      <c r="A17" s="37">
        <v>63</v>
      </c>
      <c r="B17" s="179" t="s">
        <v>272</v>
      </c>
    </row>
    <row r="18" spans="1:6" ht="20.100000000000001" customHeight="1" x14ac:dyDescent="0.25">
      <c r="A18" s="37">
        <v>64</v>
      </c>
      <c r="B18" s="179" t="s">
        <v>273</v>
      </c>
    </row>
    <row r="19" spans="1:6" ht="20.100000000000001" customHeight="1" x14ac:dyDescent="0.25">
      <c r="A19" s="37">
        <v>65</v>
      </c>
      <c r="B19" s="179" t="s">
        <v>274</v>
      </c>
    </row>
    <row r="20" spans="1:6" ht="20.100000000000001" customHeight="1" x14ac:dyDescent="0.25">
      <c r="A20" s="37">
        <v>66</v>
      </c>
      <c r="B20" s="179" t="s">
        <v>275</v>
      </c>
    </row>
    <row r="21" spans="1:6" ht="20.100000000000001" customHeight="1" x14ac:dyDescent="0.25">
      <c r="A21" s="37">
        <v>67</v>
      </c>
      <c r="B21" s="179" t="s">
        <v>276</v>
      </c>
    </row>
    <row r="22" spans="1:6" ht="20.100000000000001" customHeight="1" x14ac:dyDescent="0.25">
      <c r="A22" s="37">
        <v>68</v>
      </c>
      <c r="B22" s="179" t="s">
        <v>277</v>
      </c>
    </row>
    <row r="23" spans="1:6" ht="20.100000000000001" customHeight="1" x14ac:dyDescent="0.25">
      <c r="A23" s="37">
        <v>69</v>
      </c>
      <c r="B23" s="179" t="s">
        <v>278</v>
      </c>
    </row>
    <row r="24" spans="1:6" ht="20.100000000000001" customHeight="1" x14ac:dyDescent="0.25">
      <c r="A24" s="37">
        <v>70</v>
      </c>
      <c r="B24" s="179" t="s">
        <v>279</v>
      </c>
    </row>
    <row r="25" spans="1:6" ht="20.100000000000001" customHeight="1" x14ac:dyDescent="0.25">
      <c r="A25" s="181">
        <v>73</v>
      </c>
      <c r="B25" s="179" t="s">
        <v>280</v>
      </c>
    </row>
    <row r="26" spans="1:6" ht="20.100000000000001" customHeight="1" x14ac:dyDescent="0.25">
      <c r="A26" s="37">
        <v>75</v>
      </c>
      <c r="B26" s="179" t="s">
        <v>281</v>
      </c>
    </row>
    <row r="27" spans="1:6" ht="20.100000000000001" customHeight="1" x14ac:dyDescent="0.25">
      <c r="A27" s="37">
        <v>76</v>
      </c>
      <c r="B27" s="179" t="s">
        <v>282</v>
      </c>
    </row>
    <row r="28" spans="1:6" ht="20.100000000000001" customHeight="1" x14ac:dyDescent="0.25">
      <c r="A28" s="37">
        <v>85</v>
      </c>
      <c r="B28" s="179"/>
      <c r="F28" t="s">
        <v>93</v>
      </c>
    </row>
    <row r="29" spans="1:6" ht="20.100000000000001" customHeight="1" x14ac:dyDescent="0.25">
      <c r="A29" s="37">
        <v>99</v>
      </c>
      <c r="B29" s="179"/>
      <c r="F29" t="s">
        <v>338</v>
      </c>
    </row>
    <row r="30" spans="1:6" ht="20.100000000000001" customHeight="1" x14ac:dyDescent="0.25">
      <c r="A30" s="37">
        <v>100</v>
      </c>
      <c r="B30" s="179" t="s">
        <v>283</v>
      </c>
    </row>
    <row r="31" spans="1:6" ht="20.100000000000001" customHeight="1" x14ac:dyDescent="0.25">
      <c r="A31" s="37">
        <v>101</v>
      </c>
      <c r="B31" s="179" t="s">
        <v>284</v>
      </c>
    </row>
    <row r="32" spans="1:6" ht="20.100000000000001" customHeight="1" x14ac:dyDescent="0.25">
      <c r="A32" s="37">
        <v>102</v>
      </c>
      <c r="B32" s="179" t="s">
        <v>285</v>
      </c>
    </row>
    <row r="33" spans="1:6" ht="20.100000000000001" customHeight="1" x14ac:dyDescent="0.25">
      <c r="A33" s="37">
        <v>103</v>
      </c>
      <c r="B33" s="179" t="s">
        <v>286</v>
      </c>
    </row>
    <row r="34" spans="1:6" ht="20.100000000000001" customHeight="1" x14ac:dyDescent="0.25">
      <c r="A34" s="37">
        <v>104</v>
      </c>
      <c r="B34" s="179" t="s">
        <v>287</v>
      </c>
    </row>
    <row r="35" spans="1:6" ht="20.100000000000001" customHeight="1" x14ac:dyDescent="0.25">
      <c r="A35" s="37">
        <v>105</v>
      </c>
      <c r="B35" s="179" t="s">
        <v>295</v>
      </c>
    </row>
    <row r="36" spans="1:6" ht="20.100000000000001" customHeight="1" x14ac:dyDescent="0.25">
      <c r="A36" s="37">
        <v>106</v>
      </c>
      <c r="B36" s="179" t="s">
        <v>294</v>
      </c>
    </row>
    <row r="37" spans="1:6" ht="20.100000000000001" customHeight="1" x14ac:dyDescent="0.25">
      <c r="A37" s="37">
        <v>107</v>
      </c>
      <c r="B37" s="179" t="s">
        <v>288</v>
      </c>
    </row>
    <row r="38" spans="1:6" ht="20.100000000000001" customHeight="1" x14ac:dyDescent="0.25">
      <c r="A38" s="37">
        <v>108</v>
      </c>
      <c r="B38" s="179" t="s">
        <v>296</v>
      </c>
    </row>
    <row r="39" spans="1:6" ht="20.100000000000001" customHeight="1" x14ac:dyDescent="0.25">
      <c r="A39" s="37">
        <v>109</v>
      </c>
      <c r="B39" s="179"/>
      <c r="F39" t="s">
        <v>339</v>
      </c>
    </row>
    <row r="40" spans="1:6" ht="20.100000000000001" customHeight="1" x14ac:dyDescent="0.25">
      <c r="A40" s="37">
        <v>120</v>
      </c>
      <c r="B40" s="179" t="s">
        <v>289</v>
      </c>
    </row>
    <row r="41" spans="1:6" ht="20.100000000000001" customHeight="1" x14ac:dyDescent="0.25">
      <c r="A41" s="37">
        <v>121</v>
      </c>
      <c r="B41" s="179" t="s">
        <v>290</v>
      </c>
    </row>
    <row r="42" spans="1:6" ht="20.100000000000001" customHeight="1" x14ac:dyDescent="0.25">
      <c r="A42" s="37">
        <v>157</v>
      </c>
      <c r="B42" s="179"/>
      <c r="F42" t="s">
        <v>340</v>
      </c>
    </row>
    <row r="43" spans="1:6" ht="20.100000000000001" customHeight="1" x14ac:dyDescent="0.25">
      <c r="A43" s="2">
        <v>238</v>
      </c>
      <c r="B43" s="110" t="s">
        <v>291</v>
      </c>
    </row>
    <row r="44" spans="1:6" ht="20.100000000000001" customHeight="1" x14ac:dyDescent="0.25">
      <c r="A44" s="2" t="s">
        <v>365</v>
      </c>
      <c r="B44" s="110" t="s">
        <v>366</v>
      </c>
    </row>
    <row r="45" spans="1:6" ht="20.100000000000001" customHeight="1" x14ac:dyDescent="0.25"/>
    <row r="46" spans="1:6" ht="20.100000000000001" customHeight="1" x14ac:dyDescent="0.25"/>
    <row r="47" spans="1:6" ht="20.100000000000001" customHeight="1" x14ac:dyDescent="0.25"/>
    <row r="48" spans="1:6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H22"/>
  <sheetViews>
    <sheetView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11.44140625" style="2"/>
    <col min="2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Übersicht!M7</f>
        <v>Decoder 02</v>
      </c>
      <c r="F1" s="313" t="str">
        <f>IF(Übersicht!O7=0,"nicht verwendet",Übersicht!O7)</f>
        <v>nicht verwendet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3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5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64" priority="9" operator="notEqual">
      <formula>$G$6</formula>
    </cfRule>
  </conditionalFormatting>
  <conditionalFormatting sqref="H8">
    <cfRule type="cellIs" dxfId="463" priority="8" operator="notEqual">
      <formula>$G$8</formula>
    </cfRule>
  </conditionalFormatting>
  <conditionalFormatting sqref="H9">
    <cfRule type="cellIs" dxfId="462" priority="7" operator="notEqual">
      <formula>$G$9</formula>
    </cfRule>
  </conditionalFormatting>
  <conditionalFormatting sqref="H10">
    <cfRule type="cellIs" dxfId="461" priority="6" operator="notEqual">
      <formula>$G$10</formula>
    </cfRule>
  </conditionalFormatting>
  <conditionalFormatting sqref="H11:H15 H17:H18">
    <cfRule type="cellIs" dxfId="460" priority="5" operator="notEqual">
      <formula>$G$11</formula>
    </cfRule>
  </conditionalFormatting>
  <conditionalFormatting sqref="H12">
    <cfRule type="cellIs" dxfId="459" priority="4" operator="notEqual">
      <formula>$G$12</formula>
    </cfRule>
  </conditionalFormatting>
  <conditionalFormatting sqref="H22">
    <cfRule type="cellIs" dxfId="458" priority="3" operator="notEqual">
      <formula>$G$22</formula>
    </cfRule>
  </conditionalFormatting>
  <conditionalFormatting sqref="H16">
    <cfRule type="cellIs" dxfId="457" priority="2" operator="notEqual">
      <formula>$G$16</formula>
    </cfRule>
  </conditionalFormatting>
  <hyperlinks>
    <hyperlink ref="A1" location="Übersicht!A1" display="Übersicht" xr:uid="{00000000-0004-0000-0600-000000000000}"/>
    <hyperlink ref="B1:D1" location="Uhlenbrock!A1" display="Übersicht" xr:uid="{00000000-0004-0000-0600-000001000000}"/>
    <hyperlink ref="H3" r:id="rId1" display="..\Moba Doc\Uhlenbrock 67800 Servodecoder.pdf" xr:uid="{00000000-0004-0000-0600-000002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H22"/>
  <sheetViews>
    <sheetView topLeftCell="B1" workbookViewId="0">
      <selection activeCell="H21" sqref="H21"/>
    </sheetView>
  </sheetViews>
  <sheetFormatPr baseColWidth="10" defaultColWidth="11.44140625" defaultRowHeight="20.100000000000001" customHeight="1" x14ac:dyDescent="0.25"/>
  <cols>
    <col min="1" max="1" width="0" style="2" hidden="1" customWidth="1"/>
    <col min="2" max="2" width="11.44140625" style="2"/>
    <col min="3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Übersicht!M7</f>
        <v>Decoder 02</v>
      </c>
      <c r="F1" s="313" t="str">
        <f>IF(Übersicht!O8=0,"nicht verwendet",Übersicht!O8)</f>
        <v>nicht verwendet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6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0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127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56" priority="8" operator="notEqual">
      <formula>$G$6</formula>
    </cfRule>
  </conditionalFormatting>
  <conditionalFormatting sqref="H8">
    <cfRule type="cellIs" dxfId="455" priority="7" operator="notEqual">
      <formula>$G$8</formula>
    </cfRule>
  </conditionalFormatting>
  <conditionalFormatting sqref="H9">
    <cfRule type="cellIs" dxfId="454" priority="6" operator="notEqual">
      <formula>$G$9</formula>
    </cfRule>
  </conditionalFormatting>
  <conditionalFormatting sqref="H10">
    <cfRule type="cellIs" dxfId="453" priority="5" operator="notEqual">
      <formula>$G$10</formula>
    </cfRule>
  </conditionalFormatting>
  <conditionalFormatting sqref="H11:H15 H17:H18">
    <cfRule type="cellIs" dxfId="452" priority="4" operator="notEqual">
      <formula>$G$11</formula>
    </cfRule>
  </conditionalFormatting>
  <conditionalFormatting sqref="H12">
    <cfRule type="cellIs" dxfId="451" priority="3" operator="notEqual">
      <formula>$G$12</formula>
    </cfRule>
  </conditionalFormatting>
  <conditionalFormatting sqref="H22">
    <cfRule type="cellIs" dxfId="450" priority="2" operator="notEqual">
      <formula>$G$22</formula>
    </cfRule>
  </conditionalFormatting>
  <conditionalFormatting sqref="H16">
    <cfRule type="cellIs" dxfId="449" priority="1" operator="notEqual">
      <formula>$G$16</formula>
    </cfRule>
  </conditionalFormatting>
  <hyperlinks>
    <hyperlink ref="A1" location="Uhlenbrock!A1" display="Übersicht" xr:uid="{00000000-0004-0000-0700-000000000000}"/>
    <hyperlink ref="B1:D1" location="Uhlenbrock!A1" display="Übersicht" xr:uid="{00000000-0004-0000-0700-000001000000}"/>
    <hyperlink ref="B1" location="Übersicht!A1" display="Übersicht" xr:uid="{00000000-0004-0000-0700-000002000000}"/>
    <hyperlink ref="H3" r:id="rId1" display="https://skydrive.live.com/redir?resid=F391BD14533ED1AE!620&amp;authkey=!APs7iyQiJzvVURI" xr:uid="{00000000-0004-0000-07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249977111117893"/>
  </sheetPr>
  <dimension ref="A1:H22"/>
  <sheetViews>
    <sheetView topLeftCell="C1" workbookViewId="0">
      <selection activeCell="C1" sqref="C1"/>
    </sheetView>
  </sheetViews>
  <sheetFormatPr baseColWidth="10" defaultColWidth="11.44140625" defaultRowHeight="20.100000000000001" customHeight="1" x14ac:dyDescent="0.25"/>
  <cols>
    <col min="1" max="2" width="0" style="2" hidden="1" customWidth="1"/>
    <col min="3" max="3" width="11.44140625" style="2"/>
    <col min="4" max="4" width="0" style="2" hidden="1" customWidth="1"/>
    <col min="5" max="5" width="26.6640625" bestFit="1" customWidth="1"/>
    <col min="6" max="6" width="12" style="2" bestFit="1" customWidth="1"/>
    <col min="7" max="7" width="12.5546875" style="2" bestFit="1" customWidth="1"/>
    <col min="8" max="8" width="13.44140625" style="2" bestFit="1" customWidth="1"/>
  </cols>
  <sheetData>
    <row r="1" spans="1:8" s="8" customFormat="1" ht="24.9" customHeight="1" thickBot="1" x14ac:dyDescent="0.3">
      <c r="A1" s="10" t="s">
        <v>92</v>
      </c>
      <c r="B1" s="10" t="s">
        <v>92</v>
      </c>
      <c r="C1" s="10" t="s">
        <v>92</v>
      </c>
      <c r="D1" s="10" t="s">
        <v>92</v>
      </c>
      <c r="E1" s="30" t="str">
        <f>Übersicht!M7</f>
        <v>Decoder 02</v>
      </c>
      <c r="F1" s="313" t="str">
        <f>IF(Übersicht!O9=0,"nicht verwendet",Übersicht!O9)</f>
        <v>Hei Weiche 07</v>
      </c>
      <c r="G1" s="314"/>
      <c r="H1" s="315"/>
    </row>
    <row r="2" spans="1:8" s="8" customFormat="1" ht="9.9" customHeight="1" thickBot="1" x14ac:dyDescent="0.3">
      <c r="A2" s="21"/>
      <c r="B2" s="21"/>
      <c r="C2" s="21"/>
      <c r="D2" s="21"/>
      <c r="E2" s="22"/>
      <c r="F2" s="22"/>
      <c r="G2" s="22"/>
      <c r="H2" s="22"/>
    </row>
    <row r="3" spans="1:8" s="8" customFormat="1" ht="24.9" customHeight="1" thickBot="1" x14ac:dyDescent="0.3">
      <c r="A3" s="200"/>
      <c r="B3" s="201"/>
      <c r="C3" s="201"/>
      <c r="D3" s="201"/>
      <c r="E3" s="198" t="s">
        <v>93</v>
      </c>
      <c r="F3" s="316" t="s">
        <v>94</v>
      </c>
      <c r="G3" s="316"/>
      <c r="H3" s="202">
        <v>67800</v>
      </c>
    </row>
    <row r="4" spans="1:8" s="8" customFormat="1" ht="9.9" customHeight="1" x14ac:dyDescent="0.25">
      <c r="A4" s="21"/>
      <c r="B4" s="21"/>
      <c r="C4" s="21"/>
      <c r="D4" s="21"/>
      <c r="E4" s="22"/>
      <c r="F4" s="22"/>
      <c r="G4" s="22"/>
      <c r="H4" s="22"/>
    </row>
    <row r="5" spans="1:8" ht="20.100000000000001" customHeight="1" x14ac:dyDescent="0.25">
      <c r="A5" s="9" t="s">
        <v>95</v>
      </c>
      <c r="B5" s="3" t="s">
        <v>96</v>
      </c>
      <c r="C5" s="3" t="s">
        <v>97</v>
      </c>
      <c r="D5" s="3" t="s">
        <v>123</v>
      </c>
      <c r="E5" s="4" t="s">
        <v>99</v>
      </c>
      <c r="F5" s="3" t="s">
        <v>100</v>
      </c>
      <c r="G5" s="3" t="s">
        <v>101</v>
      </c>
      <c r="H5" s="3" t="s">
        <v>102</v>
      </c>
    </row>
    <row r="6" spans="1:8" ht="20.100000000000001" customHeight="1" x14ac:dyDescent="0.25">
      <c r="A6" s="3">
        <v>120</v>
      </c>
      <c r="B6" s="3">
        <v>130</v>
      </c>
      <c r="C6" s="3">
        <v>140</v>
      </c>
      <c r="D6" s="3">
        <v>150</v>
      </c>
      <c r="E6" s="4" t="s">
        <v>103</v>
      </c>
      <c r="F6" s="3" t="s">
        <v>104</v>
      </c>
      <c r="G6" s="3">
        <v>0</v>
      </c>
      <c r="H6" s="3">
        <v>0</v>
      </c>
    </row>
    <row r="7" spans="1:8" ht="20.100000000000001" customHeight="1" x14ac:dyDescent="0.3">
      <c r="A7" s="3">
        <v>121</v>
      </c>
      <c r="B7" s="3">
        <v>131</v>
      </c>
      <c r="C7" s="3">
        <v>141</v>
      </c>
      <c r="D7" s="3">
        <v>151</v>
      </c>
      <c r="E7" s="4" t="s">
        <v>105</v>
      </c>
      <c r="F7" s="3" t="s">
        <v>106</v>
      </c>
      <c r="G7" s="3"/>
      <c r="H7" s="34">
        <v>7</v>
      </c>
    </row>
    <row r="8" spans="1:8" ht="20.100000000000001" customHeight="1" x14ac:dyDescent="0.25">
      <c r="A8" s="3">
        <v>122</v>
      </c>
      <c r="B8" s="3">
        <v>132</v>
      </c>
      <c r="C8" s="3">
        <v>142</v>
      </c>
      <c r="D8" s="3">
        <v>152</v>
      </c>
      <c r="E8" s="4" t="s">
        <v>107</v>
      </c>
      <c r="F8" s="3" t="s">
        <v>108</v>
      </c>
      <c r="G8" s="3">
        <v>30</v>
      </c>
      <c r="H8" s="3">
        <v>127</v>
      </c>
    </row>
    <row r="9" spans="1:8" ht="20.100000000000001" customHeight="1" x14ac:dyDescent="0.25">
      <c r="A9" s="3">
        <v>123</v>
      </c>
      <c r="B9" s="3">
        <v>133</v>
      </c>
      <c r="C9" s="3">
        <v>143</v>
      </c>
      <c r="D9" s="3">
        <v>153</v>
      </c>
      <c r="E9" s="4" t="s">
        <v>109</v>
      </c>
      <c r="F9" s="3" t="s">
        <v>108</v>
      </c>
      <c r="G9" s="3">
        <v>95</v>
      </c>
      <c r="H9" s="3">
        <v>0</v>
      </c>
    </row>
    <row r="10" spans="1:8" ht="20.100000000000001" customHeight="1" x14ac:dyDescent="0.25">
      <c r="A10" s="3">
        <v>124</v>
      </c>
      <c r="B10" s="3">
        <v>134</v>
      </c>
      <c r="C10" s="3">
        <v>144</v>
      </c>
      <c r="D10" s="3">
        <v>154</v>
      </c>
      <c r="E10" s="4" t="s">
        <v>110</v>
      </c>
      <c r="F10" s="3" t="s">
        <v>106</v>
      </c>
      <c r="G10" s="3">
        <v>40</v>
      </c>
      <c r="H10" s="3">
        <v>10</v>
      </c>
    </row>
    <row r="11" spans="1:8" ht="20.100000000000001" customHeight="1" x14ac:dyDescent="0.25">
      <c r="A11" s="3">
        <v>125</v>
      </c>
      <c r="B11" s="3">
        <v>135</v>
      </c>
      <c r="C11" s="3">
        <v>145</v>
      </c>
      <c r="D11" s="3">
        <v>155</v>
      </c>
      <c r="E11" s="4" t="s">
        <v>124</v>
      </c>
      <c r="F11" s="3" t="s">
        <v>108</v>
      </c>
      <c r="G11" s="3">
        <v>0</v>
      </c>
      <c r="H11" s="3">
        <v>0</v>
      </c>
    </row>
    <row r="12" spans="1:8" ht="20.100000000000001" customHeight="1" x14ac:dyDescent="0.25">
      <c r="A12" s="3">
        <v>126</v>
      </c>
      <c r="B12" s="3">
        <v>136</v>
      </c>
      <c r="C12" s="3">
        <v>146</v>
      </c>
      <c r="D12" s="3">
        <v>156</v>
      </c>
      <c r="E12" s="4" t="s">
        <v>125</v>
      </c>
      <c r="F12" s="3" t="s">
        <v>106</v>
      </c>
      <c r="G12" s="3">
        <v>0</v>
      </c>
      <c r="H12" s="3">
        <v>0</v>
      </c>
    </row>
    <row r="13" spans="1:8" ht="20.100000000000001" customHeight="1" x14ac:dyDescent="0.25">
      <c r="A13" s="3">
        <v>127</v>
      </c>
      <c r="B13" s="3">
        <v>137</v>
      </c>
      <c r="C13" s="3">
        <v>147</v>
      </c>
      <c r="D13" s="3">
        <v>157</v>
      </c>
      <c r="E13" s="4" t="s">
        <v>126</v>
      </c>
      <c r="F13" s="3" t="s">
        <v>108</v>
      </c>
      <c r="G13" s="3">
        <v>0</v>
      </c>
      <c r="H13" s="3">
        <v>0</v>
      </c>
    </row>
    <row r="14" spans="1:8" ht="20.100000000000001" customHeight="1" x14ac:dyDescent="0.25">
      <c r="A14" s="3">
        <v>128</v>
      </c>
      <c r="B14" s="3">
        <v>138</v>
      </c>
      <c r="C14" s="3">
        <v>148</v>
      </c>
      <c r="D14" s="3">
        <v>158</v>
      </c>
      <c r="E14" s="4" t="s">
        <v>127</v>
      </c>
      <c r="F14" s="3" t="s">
        <v>106</v>
      </c>
      <c r="G14" s="3">
        <v>0</v>
      </c>
      <c r="H14" s="3">
        <v>0</v>
      </c>
    </row>
    <row r="15" spans="1:8" ht="20.100000000000001" customHeight="1" x14ac:dyDescent="0.25">
      <c r="A15" s="3">
        <v>160</v>
      </c>
      <c r="B15" s="3">
        <v>170</v>
      </c>
      <c r="C15" s="3">
        <v>180</v>
      </c>
      <c r="D15" s="3">
        <v>190</v>
      </c>
      <c r="E15" s="4" t="s">
        <v>114</v>
      </c>
      <c r="F15" s="3" t="s">
        <v>104</v>
      </c>
      <c r="G15" s="3">
        <v>0</v>
      </c>
      <c r="H15" s="3">
        <v>0</v>
      </c>
    </row>
    <row r="16" spans="1:8" ht="20.100000000000001" customHeight="1" x14ac:dyDescent="0.25">
      <c r="A16" s="3">
        <v>161</v>
      </c>
      <c r="B16" s="3">
        <v>171</v>
      </c>
      <c r="C16" s="3">
        <v>181</v>
      </c>
      <c r="D16" s="3">
        <v>191</v>
      </c>
      <c r="E16" s="4" t="s">
        <v>115</v>
      </c>
      <c r="F16" s="3" t="s">
        <v>106</v>
      </c>
      <c r="G16" s="3">
        <v>0</v>
      </c>
      <c r="H16" s="5">
        <v>0</v>
      </c>
    </row>
    <row r="17" spans="1:8" ht="20.100000000000001" customHeight="1" x14ac:dyDescent="0.25">
      <c r="A17" s="3">
        <v>162</v>
      </c>
      <c r="B17" s="3">
        <v>172</v>
      </c>
      <c r="C17" s="3">
        <v>182</v>
      </c>
      <c r="D17" s="3">
        <v>192</v>
      </c>
      <c r="E17" s="4" t="s">
        <v>116</v>
      </c>
      <c r="F17" s="3" t="s">
        <v>108</v>
      </c>
      <c r="G17" s="3">
        <v>0</v>
      </c>
      <c r="H17" s="3">
        <v>0</v>
      </c>
    </row>
    <row r="18" spans="1:8" ht="20.100000000000001" customHeight="1" x14ac:dyDescent="0.25">
      <c r="A18" s="3">
        <v>163</v>
      </c>
      <c r="B18" s="3">
        <v>173</v>
      </c>
      <c r="C18" s="3">
        <v>183</v>
      </c>
      <c r="D18" s="3">
        <v>193</v>
      </c>
      <c r="E18" s="4" t="s">
        <v>117</v>
      </c>
      <c r="F18" s="3" t="s">
        <v>108</v>
      </c>
      <c r="G18" s="3">
        <v>0</v>
      </c>
      <c r="H18" s="3">
        <v>0</v>
      </c>
    </row>
    <row r="19" spans="1:8" ht="20.100000000000001" customHeight="1" x14ac:dyDescent="0.25">
      <c r="A19" s="3"/>
      <c r="B19" s="3"/>
      <c r="C19" s="3"/>
      <c r="D19" s="3"/>
      <c r="E19" s="4"/>
      <c r="F19" s="3"/>
      <c r="G19" s="3"/>
      <c r="H19" s="3"/>
    </row>
    <row r="20" spans="1:8" ht="20.100000000000001" customHeight="1" x14ac:dyDescent="0.25">
      <c r="A20" s="3">
        <v>112</v>
      </c>
      <c r="B20" s="3">
        <v>112</v>
      </c>
      <c r="C20" s="3">
        <v>112</v>
      </c>
      <c r="D20" s="3">
        <v>112</v>
      </c>
      <c r="E20" s="4" t="s">
        <v>118</v>
      </c>
      <c r="F20" s="3" t="s">
        <v>119</v>
      </c>
      <c r="G20" s="3"/>
      <c r="H20" s="3"/>
    </row>
    <row r="21" spans="1:8" ht="20.100000000000001" customHeight="1" x14ac:dyDescent="0.25">
      <c r="A21" s="3">
        <v>113</v>
      </c>
      <c r="B21" s="3">
        <v>113</v>
      </c>
      <c r="C21" s="3">
        <v>113</v>
      </c>
      <c r="D21" s="3">
        <v>113</v>
      </c>
      <c r="E21" s="4" t="s">
        <v>120</v>
      </c>
      <c r="F21" s="3" t="s">
        <v>119</v>
      </c>
      <c r="G21" s="3">
        <v>85</v>
      </c>
      <c r="H21" s="3" t="str">
        <f>VLOOKUP(G21,'Q Mode'!A2:F43,6,1)</f>
        <v>Uhlenbrock</v>
      </c>
    </row>
    <row r="22" spans="1:8" ht="20.100000000000001" customHeight="1" x14ac:dyDescent="0.25">
      <c r="A22" s="3">
        <v>119</v>
      </c>
      <c r="B22" s="3">
        <v>119</v>
      </c>
      <c r="C22" s="3">
        <v>119</v>
      </c>
      <c r="D22" s="3">
        <v>119</v>
      </c>
      <c r="E22" s="4" t="s">
        <v>121</v>
      </c>
      <c r="F22" s="3" t="s">
        <v>122</v>
      </c>
      <c r="G22" s="3">
        <v>15</v>
      </c>
      <c r="H22" s="3">
        <v>0</v>
      </c>
    </row>
  </sheetData>
  <mergeCells count="2">
    <mergeCell ref="F1:H1"/>
    <mergeCell ref="F3:G3"/>
  </mergeCells>
  <phoneticPr fontId="6" type="noConversion"/>
  <conditionalFormatting sqref="H6">
    <cfRule type="cellIs" dxfId="448" priority="8" operator="notEqual">
      <formula>$G$6</formula>
    </cfRule>
  </conditionalFormatting>
  <conditionalFormatting sqref="H8">
    <cfRule type="cellIs" dxfId="447" priority="7" operator="notEqual">
      <formula>$G$8</formula>
    </cfRule>
  </conditionalFormatting>
  <conditionalFormatting sqref="H9">
    <cfRule type="cellIs" dxfId="446" priority="6" operator="notEqual">
      <formula>$G$9</formula>
    </cfRule>
  </conditionalFormatting>
  <conditionalFormatting sqref="H10">
    <cfRule type="cellIs" dxfId="445" priority="5" operator="notEqual">
      <formula>$G$10</formula>
    </cfRule>
  </conditionalFormatting>
  <conditionalFormatting sqref="H11:H15 H17:H18">
    <cfRule type="cellIs" dxfId="444" priority="4" operator="notEqual">
      <formula>$G$11</formula>
    </cfRule>
  </conditionalFormatting>
  <conditionalFormatting sqref="H12">
    <cfRule type="cellIs" dxfId="443" priority="3" operator="notEqual">
      <formula>$G$12</formula>
    </cfRule>
  </conditionalFormatting>
  <conditionalFormatting sqref="H22">
    <cfRule type="cellIs" dxfId="442" priority="2" operator="notEqual">
      <formula>$G$22</formula>
    </cfRule>
  </conditionalFormatting>
  <conditionalFormatting sqref="H16">
    <cfRule type="cellIs" dxfId="441" priority="1" operator="notEqual">
      <formula>$G$16</formula>
    </cfRule>
  </conditionalFormatting>
  <hyperlinks>
    <hyperlink ref="A1" location="Uhlenbrock!A1" display="Übersicht" xr:uid="{00000000-0004-0000-0800-000000000000}"/>
    <hyperlink ref="B1:D1" location="Uhlenbrock!A1" display="Übersicht" xr:uid="{00000000-0004-0000-0800-000001000000}"/>
    <hyperlink ref="C1" location="Übersicht!A1" display="Übersicht" xr:uid="{00000000-0004-0000-0800-000002000000}"/>
    <hyperlink ref="H3" r:id="rId1" display="https://skydrive.live.com/redir?resid=F391BD14533ED1AE!620&amp;authkey=!APs7iyQiJzvVURI" xr:uid="{00000000-0004-0000-0800-000003000000}"/>
  </hyperlinks>
  <printOptions horizontalCentered="1"/>
  <pageMargins left="0.98425196850393704" right="0.39370078740157483" top="0.78740157480314965" bottom="0.78740157480314965" header="0.31496062992125984" footer="0.31496062992125984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65</vt:i4>
      </vt:variant>
      <vt:variant>
        <vt:lpstr>Benannte Bereiche</vt:lpstr>
      </vt:variant>
      <vt:variant>
        <vt:i4>1</vt:i4>
      </vt:variant>
    </vt:vector>
  </HeadingPairs>
  <TitlesOfParts>
    <vt:vector size="66" baseType="lpstr">
      <vt:lpstr>Übersicht</vt:lpstr>
      <vt:lpstr>Adressen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29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45</vt:lpstr>
      <vt:lpstr>46</vt:lpstr>
      <vt:lpstr>50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81 - 84</vt:lpstr>
      <vt:lpstr>85 - 88</vt:lpstr>
      <vt:lpstr>100-116</vt:lpstr>
      <vt:lpstr>Sound</vt:lpstr>
      <vt:lpstr>67800</vt:lpstr>
      <vt:lpstr>67810</vt:lpstr>
      <vt:lpstr>Q Mode</vt:lpstr>
      <vt:lpstr>'100-116'!Drucktitel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Steffen Leiskow</dc:creator>
  <cp:keywords/>
  <dc:description/>
  <cp:lastModifiedBy>Steffen Leiskow</cp:lastModifiedBy>
  <cp:revision/>
  <cp:lastPrinted>2019-12-08T14:16:04Z</cp:lastPrinted>
  <dcterms:created xsi:type="dcterms:W3CDTF">2009-03-15T19:09:07Z</dcterms:created>
  <dcterms:modified xsi:type="dcterms:W3CDTF">2019-12-08T21:28:28Z</dcterms:modified>
  <cp:category/>
  <cp:contentStatus/>
</cp:coreProperties>
</file>